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ZPL ZŘ/224-22-OCN_Stání CA u skladu Mstětice - realizace/"/>
    </mc:Choice>
  </mc:AlternateContent>
  <xr:revisionPtr revIDLastSave="1" documentId="8_{C21FF5B4-8D5E-4A8A-A79D-2ACBA9DCC3CF}" xr6:coauthVersionLast="47" xr6:coauthVersionMax="47" xr10:uidLastSave="{D15B990B-AD1A-4D50-A3BC-CC61050BE1A5}"/>
  <bookViews>
    <workbookView xWindow="-120" yWindow="-120" windowWidth="29040" windowHeight="15840" firstSheet="2" activeTab="6" xr2:uid="{00000000-000D-0000-FFFF-FFFF00000000}"/>
  </bookViews>
  <sheets>
    <sheet name="Rekapitulace stavby" sheetId="1" r:id="rId1"/>
    <sheet name="SO 001 - Demolice vrátnice" sheetId="2" r:id="rId2"/>
    <sheet name="SO 101 - Komunikace" sheetId="3" r:id="rId3"/>
    <sheet name="SO 102 - Oprava ploch po ..." sheetId="4" r:id="rId4"/>
    <sheet name="SO 201 - Opěrná zeď" sheetId="5" r:id="rId5"/>
    <sheet name="SO 301 - Dešťová kanalizace" sheetId="6" r:id="rId6"/>
    <sheet name="VON - Vedlejší a ostatní ..." sheetId="7" r:id="rId7"/>
    <sheet name="List1" sheetId="8" r:id="rId8"/>
  </sheets>
  <definedNames>
    <definedName name="_xlnm._FilterDatabase" localSheetId="1" hidden="1">'SO 001 - Demolice vrátnice'!$C$118:$K$130</definedName>
    <definedName name="_xlnm._FilterDatabase" localSheetId="2" hidden="1">'SO 101 - Komunikace'!$C$125:$K$453</definedName>
    <definedName name="_xlnm._FilterDatabase" localSheetId="3" hidden="1">'SO 102 - Oprava ploch po ...'!$C$122:$K$176</definedName>
    <definedName name="_xlnm._FilterDatabase" localSheetId="4" hidden="1">'SO 201 - Opěrná zeď'!$C$116:$K$119</definedName>
    <definedName name="_xlnm._FilterDatabase" localSheetId="5" hidden="1">'SO 301 - Dešťová kanalizace'!$C$121:$K$205</definedName>
    <definedName name="_xlnm._FilterDatabase" localSheetId="6" hidden="1">'VON - Vedlejší a ostatní ...'!$C$116:$K$124</definedName>
    <definedName name="_xlnm.Print_Titles" localSheetId="0">'Rekapitulace stavby'!$92:$92</definedName>
    <definedName name="_xlnm.Print_Titles" localSheetId="1">'SO 001 - Demolice vrátnice'!$118:$118</definedName>
    <definedName name="_xlnm.Print_Titles" localSheetId="2">'SO 101 - Komunikace'!$125:$125</definedName>
    <definedName name="_xlnm.Print_Titles" localSheetId="3">'SO 102 - Oprava ploch po ...'!$122:$122</definedName>
    <definedName name="_xlnm.Print_Titles" localSheetId="4">'SO 201 - Opěrná zeď'!$116:$116</definedName>
    <definedName name="_xlnm.Print_Titles" localSheetId="5">'SO 301 - Dešťová kanalizace'!$121:$121</definedName>
    <definedName name="_xlnm.Print_Titles" localSheetId="6">'VON - Vedlejší a ostatní ...'!$116:$116</definedName>
    <definedName name="_xlnm.Print_Area" localSheetId="0">'Rekapitulace stavby'!$D$4:$AO$76,'Rekapitulace stavby'!$C$82:$AQ$101</definedName>
    <definedName name="_xlnm.Print_Area" localSheetId="1">'SO 001 - Demolice vrátnice'!$C$4:$J$76,'SO 001 - Demolice vrátnice'!$C$82:$J$100,'SO 001 - Demolice vrátnice'!$C$106:$J$130</definedName>
    <definedName name="_xlnm.Print_Area" localSheetId="2">'SO 101 - Komunikace'!$C$4:$J$76,'SO 101 - Komunikace'!$C$82:$J$107,'SO 101 - Komunikace'!$C$113:$J$453</definedName>
    <definedName name="_xlnm.Print_Area" localSheetId="3">'SO 102 - Oprava ploch po ...'!$C$4:$J$76,'SO 102 - Oprava ploch po ...'!$C$82:$J$104,'SO 102 - Oprava ploch po ...'!$C$110:$J$176</definedName>
    <definedName name="_xlnm.Print_Area" localSheetId="4">'SO 201 - Opěrná zeď'!$C$4:$J$76,'SO 201 - Opěrná zeď'!$C$82:$J$98,'SO 201 - Opěrná zeď'!$C$104:$J$119</definedName>
    <definedName name="_xlnm.Print_Area" localSheetId="5">'SO 301 - Dešťová kanalizace'!$C$4:$J$76,'SO 301 - Dešťová kanalizace'!$C$82:$J$103,'SO 301 - Dešťová kanalizace'!$C$109:$J$205</definedName>
    <definedName name="_xlnm.Print_Area" localSheetId="6">'VON - Vedlejší a ostatní ...'!$C$4:$J$76,'VON - Vedlejší a ostatní ...'!$C$82:$J$98,'VON - Vedlejší a ostatní ...'!$C$104:$J$124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F111" i="7"/>
  <c r="E109" i="7"/>
  <c r="F89" i="7"/>
  <c r="E87" i="7"/>
  <c r="J24" i="7"/>
  <c r="E24" i="7"/>
  <c r="J114" i="7"/>
  <c r="J23" i="7"/>
  <c r="J21" i="7"/>
  <c r="E21" i="7"/>
  <c r="J91" i="7" s="1"/>
  <c r="J20" i="7"/>
  <c r="J18" i="7"/>
  <c r="E18" i="7"/>
  <c r="F114" i="7"/>
  <c r="J17" i="7"/>
  <c r="J15" i="7"/>
  <c r="E15" i="7"/>
  <c r="F91" i="7" s="1"/>
  <c r="J14" i="7"/>
  <c r="J12" i="7"/>
  <c r="J89" i="7"/>
  <c r="E7" i="7"/>
  <c r="E85" i="7" s="1"/>
  <c r="J37" i="6"/>
  <c r="J36" i="6"/>
  <c r="AY99" i="1" s="1"/>
  <c r="J35" i="6"/>
  <c r="AX99" i="1" s="1"/>
  <c r="BI205" i="6"/>
  <c r="BH205" i="6"/>
  <c r="BG205" i="6"/>
  <c r="BF205" i="6"/>
  <c r="T205" i="6"/>
  <c r="T204" i="6" s="1"/>
  <c r="R205" i="6"/>
  <c r="R204" i="6"/>
  <c r="P205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T164" i="6"/>
  <c r="R165" i="6"/>
  <c r="R164" i="6"/>
  <c r="P165" i="6"/>
  <c r="P164" i="6" s="1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F116" i="6"/>
  <c r="E114" i="6"/>
  <c r="F89" i="6"/>
  <c r="E87" i="6"/>
  <c r="J24" i="6"/>
  <c r="E24" i="6"/>
  <c r="J92" i="6"/>
  <c r="J23" i="6"/>
  <c r="J21" i="6"/>
  <c r="E21" i="6"/>
  <c r="J91" i="6" s="1"/>
  <c r="J20" i="6"/>
  <c r="J18" i="6"/>
  <c r="E18" i="6"/>
  <c r="F92" i="6"/>
  <c r="J17" i="6"/>
  <c r="J15" i="6"/>
  <c r="E15" i="6"/>
  <c r="F91" i="6" s="1"/>
  <c r="J14" i="6"/>
  <c r="J12" i="6"/>
  <c r="J116" i="6"/>
  <c r="E7" i="6"/>
  <c r="E112" i="6" s="1"/>
  <c r="J37" i="5"/>
  <c r="J36" i="5"/>
  <c r="AY98" i="1" s="1"/>
  <c r="J35" i="5"/>
  <c r="AX98" i="1" s="1"/>
  <c r="BI119" i="5"/>
  <c r="BH119" i="5"/>
  <c r="BG119" i="5"/>
  <c r="BF119" i="5"/>
  <c r="T119" i="5"/>
  <c r="T118" i="5" s="1"/>
  <c r="T117" i="5" s="1"/>
  <c r="R119" i="5"/>
  <c r="R118" i="5"/>
  <c r="R117" i="5"/>
  <c r="P119" i="5"/>
  <c r="P118" i="5"/>
  <c r="P117" i="5" s="1"/>
  <c r="AU98" i="1" s="1"/>
  <c r="F111" i="5"/>
  <c r="E109" i="5"/>
  <c r="F89" i="5"/>
  <c r="E87" i="5"/>
  <c r="J24" i="5"/>
  <c r="E24" i="5"/>
  <c r="J114" i="5" s="1"/>
  <c r="J23" i="5"/>
  <c r="J21" i="5"/>
  <c r="E21" i="5"/>
  <c r="J91" i="5"/>
  <c r="J20" i="5"/>
  <c r="J18" i="5"/>
  <c r="E18" i="5"/>
  <c r="F92" i="5" s="1"/>
  <c r="J17" i="5"/>
  <c r="J15" i="5"/>
  <c r="E15" i="5"/>
  <c r="F113" i="5"/>
  <c r="J14" i="5"/>
  <c r="J12" i="5"/>
  <c r="J111" i="5"/>
  <c r="E7" i="5"/>
  <c r="E107" i="5" s="1"/>
  <c r="J37" i="4"/>
  <c r="J36" i="4"/>
  <c r="AY97" i="1"/>
  <c r="J35" i="4"/>
  <c r="AX97" i="1" s="1"/>
  <c r="BI176" i="4"/>
  <c r="BH176" i="4"/>
  <c r="BG176" i="4"/>
  <c r="BF176" i="4"/>
  <c r="T176" i="4"/>
  <c r="T175" i="4"/>
  <c r="R176" i="4"/>
  <c r="R175" i="4" s="1"/>
  <c r="P176" i="4"/>
  <c r="P175" i="4" s="1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F117" i="4"/>
  <c r="E115" i="4"/>
  <c r="F89" i="4"/>
  <c r="E87" i="4"/>
  <c r="J24" i="4"/>
  <c r="E24" i="4"/>
  <c r="J92" i="4" s="1"/>
  <c r="J23" i="4"/>
  <c r="J21" i="4"/>
  <c r="E21" i="4"/>
  <c r="J119" i="4" s="1"/>
  <c r="J20" i="4"/>
  <c r="J18" i="4"/>
  <c r="E18" i="4"/>
  <c r="F92" i="4" s="1"/>
  <c r="J17" i="4"/>
  <c r="J15" i="4"/>
  <c r="E15" i="4"/>
  <c r="F119" i="4" s="1"/>
  <c r="J14" i="4"/>
  <c r="J12" i="4"/>
  <c r="J89" i="4" s="1"/>
  <c r="E7" i="4"/>
  <c r="E113" i="4"/>
  <c r="J37" i="3"/>
  <c r="J36" i="3"/>
  <c r="AY96" i="1" s="1"/>
  <c r="J35" i="3"/>
  <c r="AX96" i="1" s="1"/>
  <c r="BI453" i="3"/>
  <c r="BH453" i="3"/>
  <c r="BG453" i="3"/>
  <c r="BF453" i="3"/>
  <c r="T453" i="3"/>
  <c r="T452" i="3" s="1"/>
  <c r="R453" i="3"/>
  <c r="R452" i="3" s="1"/>
  <c r="P453" i="3"/>
  <c r="P452" i="3" s="1"/>
  <c r="BI451" i="3"/>
  <c r="BH451" i="3"/>
  <c r="BG451" i="3"/>
  <c r="BF451" i="3"/>
  <c r="T451" i="3"/>
  <c r="R451" i="3"/>
  <c r="P451" i="3"/>
  <c r="BI450" i="3"/>
  <c r="BH450" i="3"/>
  <c r="BG450" i="3"/>
  <c r="BF450" i="3"/>
  <c r="T450" i="3"/>
  <c r="R450" i="3"/>
  <c r="P450" i="3"/>
  <c r="BI449" i="3"/>
  <c r="BH449" i="3"/>
  <c r="BG449" i="3"/>
  <c r="BF449" i="3"/>
  <c r="T449" i="3"/>
  <c r="R449" i="3"/>
  <c r="P449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2" i="3"/>
  <c r="BH442" i="3"/>
  <c r="BG442" i="3"/>
  <c r="BF442" i="3"/>
  <c r="T442" i="3"/>
  <c r="R442" i="3"/>
  <c r="P442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4" i="3"/>
  <c r="BH434" i="3"/>
  <c r="BG434" i="3"/>
  <c r="BF434" i="3"/>
  <c r="T434" i="3"/>
  <c r="R434" i="3"/>
  <c r="P434" i="3"/>
  <c r="BI431" i="3"/>
  <c r="BH431" i="3"/>
  <c r="BG431" i="3"/>
  <c r="BF431" i="3"/>
  <c r="T431" i="3"/>
  <c r="R431" i="3"/>
  <c r="P431" i="3"/>
  <c r="BI428" i="3"/>
  <c r="BH428" i="3"/>
  <c r="BG428" i="3"/>
  <c r="BF428" i="3"/>
  <c r="T428" i="3"/>
  <c r="R428" i="3"/>
  <c r="P428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7" i="3"/>
  <c r="BH417" i="3"/>
  <c r="BG417" i="3"/>
  <c r="BF417" i="3"/>
  <c r="T417" i="3"/>
  <c r="R417" i="3"/>
  <c r="P417" i="3"/>
  <c r="BI414" i="3"/>
  <c r="BH414" i="3"/>
  <c r="BG414" i="3"/>
  <c r="BF414" i="3"/>
  <c r="T414" i="3"/>
  <c r="R414" i="3"/>
  <c r="P414" i="3"/>
  <c r="BI411" i="3"/>
  <c r="BH411" i="3"/>
  <c r="BG411" i="3"/>
  <c r="BF411" i="3"/>
  <c r="T411" i="3"/>
  <c r="R411" i="3"/>
  <c r="P411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5" i="3"/>
  <c r="BH405" i="3"/>
  <c r="BG405" i="3"/>
  <c r="BF405" i="3"/>
  <c r="T405" i="3"/>
  <c r="R405" i="3"/>
  <c r="P405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399" i="3"/>
  <c r="BH399" i="3"/>
  <c r="BG399" i="3"/>
  <c r="BF399" i="3"/>
  <c r="T399" i="3"/>
  <c r="R399" i="3"/>
  <c r="P399" i="3"/>
  <c r="BI396" i="3"/>
  <c r="BH396" i="3"/>
  <c r="BG396" i="3"/>
  <c r="BF396" i="3"/>
  <c r="T396" i="3"/>
  <c r="R396" i="3"/>
  <c r="P396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2" i="3"/>
  <c r="BH372" i="3"/>
  <c r="BG372" i="3"/>
  <c r="BF372" i="3"/>
  <c r="T372" i="3"/>
  <c r="R372" i="3"/>
  <c r="P372" i="3"/>
  <c r="BI368" i="3"/>
  <c r="BH368" i="3"/>
  <c r="BG368" i="3"/>
  <c r="BF368" i="3"/>
  <c r="T368" i="3"/>
  <c r="R368" i="3"/>
  <c r="P368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49" i="3"/>
  <c r="BH249" i="3"/>
  <c r="BG249" i="3"/>
  <c r="BF249" i="3"/>
  <c r="T249" i="3"/>
  <c r="R249" i="3"/>
  <c r="P249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3" i="3"/>
  <c r="BH223" i="3"/>
  <c r="BG223" i="3"/>
  <c r="BF223" i="3"/>
  <c r="T223" i="3"/>
  <c r="R223" i="3"/>
  <c r="P223" i="3"/>
  <c r="BI218" i="3"/>
  <c r="BH218" i="3"/>
  <c r="BG218" i="3"/>
  <c r="BF218" i="3"/>
  <c r="T218" i="3"/>
  <c r="R218" i="3"/>
  <c r="P218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F120" i="3"/>
  <c r="E118" i="3"/>
  <c r="F89" i="3"/>
  <c r="E87" i="3"/>
  <c r="J24" i="3"/>
  <c r="E24" i="3"/>
  <c r="J92" i="3"/>
  <c r="J23" i="3"/>
  <c r="J21" i="3"/>
  <c r="E21" i="3"/>
  <c r="J122" i="3" s="1"/>
  <c r="J20" i="3"/>
  <c r="J18" i="3"/>
  <c r="E18" i="3"/>
  <c r="F123" i="3"/>
  <c r="J17" i="3"/>
  <c r="J15" i="3"/>
  <c r="E15" i="3"/>
  <c r="F91" i="3" s="1"/>
  <c r="J14" i="3"/>
  <c r="J12" i="3"/>
  <c r="J89" i="3" s="1"/>
  <c r="E7" i="3"/>
  <c r="E116" i="3" s="1"/>
  <c r="J37" i="2"/>
  <c r="J36" i="2"/>
  <c r="AY95" i="1" s="1"/>
  <c r="J35" i="2"/>
  <c r="AX95" i="1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T121" i="2" s="1"/>
  <c r="R122" i="2"/>
  <c r="R121" i="2" s="1"/>
  <c r="P122" i="2"/>
  <c r="P121" i="2"/>
  <c r="F113" i="2"/>
  <c r="E111" i="2"/>
  <c r="F89" i="2"/>
  <c r="E87" i="2"/>
  <c r="J24" i="2"/>
  <c r="E24" i="2"/>
  <c r="J116" i="2" s="1"/>
  <c r="J23" i="2"/>
  <c r="J21" i="2"/>
  <c r="E21" i="2"/>
  <c r="J115" i="2"/>
  <c r="J20" i="2"/>
  <c r="J18" i="2"/>
  <c r="E18" i="2"/>
  <c r="F116" i="2" s="1"/>
  <c r="J17" i="2"/>
  <c r="J15" i="2"/>
  <c r="E15" i="2"/>
  <c r="F115" i="2"/>
  <c r="J14" i="2"/>
  <c r="J12" i="2"/>
  <c r="J113" i="2" s="1"/>
  <c r="E7" i="2"/>
  <c r="E85" i="2"/>
  <c r="L90" i="1"/>
  <c r="AM90" i="1"/>
  <c r="AM89" i="1"/>
  <c r="L89" i="1"/>
  <c r="AM87" i="1"/>
  <c r="L87" i="1"/>
  <c r="L85" i="1"/>
  <c r="L84" i="1"/>
  <c r="BK127" i="2"/>
  <c r="J126" i="2"/>
  <c r="BK125" i="2"/>
  <c r="BK446" i="3"/>
  <c r="BK391" i="3"/>
  <c r="J333" i="3"/>
  <c r="BK308" i="3"/>
  <c r="J278" i="3"/>
  <c r="BK218" i="3"/>
  <c r="BK201" i="3"/>
  <c r="BK182" i="3"/>
  <c r="BK151" i="3"/>
  <c r="BK451" i="3"/>
  <c r="BK421" i="3"/>
  <c r="J387" i="3"/>
  <c r="BK361" i="3"/>
  <c r="BK302" i="3"/>
  <c r="J268" i="3"/>
  <c r="BK223" i="3"/>
  <c r="BK186" i="3"/>
  <c r="J174" i="3"/>
  <c r="J136" i="3"/>
  <c r="BK420" i="3"/>
  <c r="J399" i="3"/>
  <c r="J376" i="3"/>
  <c r="J292" i="3"/>
  <c r="BK282" i="3"/>
  <c r="J236" i="3"/>
  <c r="J192" i="3"/>
  <c r="BK139" i="3"/>
  <c r="BK401" i="3"/>
  <c r="BK368" i="3"/>
  <c r="BK345" i="3"/>
  <c r="J303" i="3"/>
  <c r="BK280" i="3"/>
  <c r="J205" i="3"/>
  <c r="BK160" i="3"/>
  <c r="J139" i="3"/>
  <c r="J442" i="3"/>
  <c r="J422" i="3"/>
  <c r="J393" i="3"/>
  <c r="J353" i="3"/>
  <c r="BK313" i="3"/>
  <c r="BK266" i="3"/>
  <c r="BK231" i="3"/>
  <c r="J193" i="3"/>
  <c r="BK144" i="3"/>
  <c r="J437" i="3"/>
  <c r="BK402" i="3"/>
  <c r="BK376" i="3"/>
  <c r="BK289" i="3"/>
  <c r="J244" i="3"/>
  <c r="BK199" i="3"/>
  <c r="J142" i="3"/>
  <c r="J168" i="4"/>
  <c r="BK155" i="4"/>
  <c r="BK132" i="4"/>
  <c r="J173" i="4"/>
  <c r="BK153" i="4"/>
  <c r="J137" i="4"/>
  <c r="J164" i="4"/>
  <c r="J158" i="4"/>
  <c r="J136" i="4"/>
  <c r="BK127" i="4"/>
  <c r="J166" i="4"/>
  <c r="J143" i="4"/>
  <c r="BK137" i="4"/>
  <c r="J126" i="4"/>
  <c r="F37" i="5"/>
  <c r="BD98" i="1"/>
  <c r="J190" i="6"/>
  <c r="BK180" i="6"/>
  <c r="BK174" i="6"/>
  <c r="J130" i="6"/>
  <c r="BK202" i="6"/>
  <c r="J186" i="6"/>
  <c r="BK158" i="6"/>
  <c r="BK140" i="6"/>
  <c r="J139" i="6"/>
  <c r="BK136" i="6"/>
  <c r="BK133" i="6"/>
  <c r="J129" i="6"/>
  <c r="J199" i="6"/>
  <c r="J198" i="6"/>
  <c r="BK196" i="6"/>
  <c r="J192" i="6"/>
  <c r="BK177" i="6"/>
  <c r="BK167" i="6"/>
  <c r="J144" i="6"/>
  <c r="BK130" i="6"/>
  <c r="BK129" i="6"/>
  <c r="BK200" i="6"/>
  <c r="J193" i="6"/>
  <c r="BK191" i="6"/>
  <c r="J183" i="6"/>
  <c r="J174" i="6"/>
  <c r="BK165" i="6"/>
  <c r="BK143" i="6"/>
  <c r="BK125" i="6"/>
  <c r="BK203" i="6"/>
  <c r="J201" i="6"/>
  <c r="BK197" i="6"/>
  <c r="BK192" i="6"/>
  <c r="J179" i="6"/>
  <c r="J177" i="6"/>
  <c r="J176" i="6"/>
  <c r="BK171" i="6"/>
  <c r="J158" i="6"/>
  <c r="BK150" i="6"/>
  <c r="BK139" i="6"/>
  <c r="BK123" i="7"/>
  <c r="J119" i="7"/>
  <c r="BK122" i="7"/>
  <c r="BK119" i="7"/>
  <c r="J124" i="7"/>
  <c r="J123" i="7"/>
  <c r="J120" i="7"/>
  <c r="AS94" i="1"/>
  <c r="BK437" i="3"/>
  <c r="J372" i="3"/>
  <c r="J324" i="3"/>
  <c r="BK301" i="3"/>
  <c r="J270" i="3"/>
  <c r="J223" i="3"/>
  <c r="J199" i="3"/>
  <c r="J166" i="3"/>
  <c r="BK138" i="3"/>
  <c r="J424" i="3"/>
  <c r="J396" i="3"/>
  <c r="BK364" i="3"/>
  <c r="BK304" i="3"/>
  <c r="BK278" i="3"/>
  <c r="J240" i="3"/>
  <c r="J211" i="3"/>
  <c r="BK192" i="3"/>
  <c r="BK142" i="3"/>
  <c r="J451" i="3"/>
  <c r="J439" i="3"/>
  <c r="J407" i="3"/>
  <c r="BK382" i="3"/>
  <c r="BK342" i="3"/>
  <c r="BK298" i="3"/>
  <c r="BK261" i="3"/>
  <c r="BK213" i="3"/>
  <c r="J146" i="3"/>
  <c r="J138" i="3"/>
  <c r="BK392" i="3"/>
  <c r="J361" i="3"/>
  <c r="BK333" i="3"/>
  <c r="J302" i="3"/>
  <c r="J282" i="3"/>
  <c r="BK264" i="3"/>
  <c r="BK197" i="3"/>
  <c r="J148" i="3"/>
  <c r="J447" i="3"/>
  <c r="J428" i="3"/>
  <c r="BK394" i="3"/>
  <c r="BK385" i="3"/>
  <c r="J345" i="3"/>
  <c r="BK303" i="3"/>
  <c r="BK244" i="3"/>
  <c r="J203" i="3"/>
  <c r="BK180" i="3"/>
  <c r="J154" i="3"/>
  <c r="BK447" i="3"/>
  <c r="BK414" i="3"/>
  <c r="J394" i="3"/>
  <c r="BK355" i="3"/>
  <c r="J304" i="3"/>
  <c r="J264" i="3"/>
  <c r="J207" i="3"/>
  <c r="BK178" i="3"/>
  <c r="BK129" i="3"/>
  <c r="BK166" i="4"/>
  <c r="BK150" i="4"/>
  <c r="BK131" i="4"/>
  <c r="BK174" i="4"/>
  <c r="J150" i="4"/>
  <c r="J141" i="4"/>
  <c r="J134" i="4"/>
  <c r="J130" i="4"/>
  <c r="BK128" i="4"/>
  <c r="BK172" i="4"/>
  <c r="BK169" i="4"/>
  <c r="J129" i="4"/>
  <c r="J169" i="4"/>
  <c r="J162" i="4"/>
  <c r="J155" i="4"/>
  <c r="BK140" i="4"/>
  <c r="BK129" i="4"/>
  <c r="BK198" i="6"/>
  <c r="J195" i="6"/>
  <c r="BK183" i="6"/>
  <c r="BK175" i="6"/>
  <c r="BK144" i="6"/>
  <c r="BK128" i="6"/>
  <c r="BK190" i="6"/>
  <c r="J171" i="6"/>
  <c r="BK155" i="6"/>
  <c r="J147" i="6"/>
  <c r="BK130" i="2"/>
  <c r="J129" i="2"/>
  <c r="J122" i="2"/>
  <c r="BK450" i="3"/>
  <c r="BK411" i="3"/>
  <c r="J342" i="3"/>
  <c r="J313" i="3"/>
  <c r="J283" i="3"/>
  <c r="J257" i="3"/>
  <c r="BK207" i="3"/>
  <c r="J188" i="3"/>
  <c r="J163" i="3"/>
  <c r="BK449" i="3"/>
  <c r="J402" i="3"/>
  <c r="J385" i="3"/>
  <c r="J339" i="3"/>
  <c r="J289" i="3"/>
  <c r="J261" i="3"/>
  <c r="J195" i="3"/>
  <c r="J178" i="3"/>
  <c r="J450" i="3"/>
  <c r="BK422" i="3"/>
  <c r="BK393" i="3"/>
  <c r="BK339" i="3"/>
  <c r="J311" i="3"/>
  <c r="BK268" i="3"/>
  <c r="BK234" i="3"/>
  <c r="J160" i="3"/>
  <c r="J411" i="3"/>
  <c r="J382" i="3"/>
  <c r="BK357" i="3"/>
  <c r="BK324" i="3"/>
  <c r="BK296" i="3"/>
  <c r="BK279" i="3"/>
  <c r="J260" i="3"/>
  <c r="J190" i="3"/>
  <c r="J144" i="3"/>
  <c r="BK453" i="3"/>
  <c r="BK408" i="3"/>
  <c r="J357" i="3"/>
  <c r="BK327" i="3"/>
  <c r="J262" i="3"/>
  <c r="J218" i="3"/>
  <c r="J176" i="3"/>
  <c r="BK442" i="3"/>
  <c r="BK405" i="3"/>
  <c r="BK338" i="3"/>
  <c r="BK270" i="3"/>
  <c r="BK236" i="3"/>
  <c r="J182" i="3"/>
  <c r="J132" i="3"/>
  <c r="BK126" i="2"/>
  <c r="J127" i="2"/>
  <c r="BK122" i="2"/>
  <c r="BK424" i="3"/>
  <c r="BK353" i="3"/>
  <c r="J327" i="3"/>
  <c r="J305" i="3"/>
  <c r="BK281" i="3"/>
  <c r="J231" i="3"/>
  <c r="BK203" i="3"/>
  <c r="BK176" i="3"/>
  <c r="BK146" i="3"/>
  <c r="BK428" i="3"/>
  <c r="J391" i="3"/>
  <c r="BK372" i="3"/>
  <c r="BK317" i="3"/>
  <c r="J280" i="3"/>
  <c r="BK263" i="3"/>
  <c r="BK209" i="3"/>
  <c r="BK148" i="3"/>
  <c r="J134" i="3"/>
  <c r="J434" i="3"/>
  <c r="J408" i="3"/>
  <c r="BK378" i="3"/>
  <c r="J336" i="3"/>
  <c r="BK283" i="3"/>
  <c r="BK249" i="3"/>
  <c r="BK195" i="3"/>
  <c r="J141" i="3"/>
  <c r="BK132" i="3"/>
  <c r="BK387" i="3"/>
  <c r="J378" i="3"/>
  <c r="J355" i="3"/>
  <c r="J308" i="3"/>
  <c r="BK286" i="3"/>
  <c r="J263" i="3"/>
  <c r="BK193" i="3"/>
  <c r="J151" i="3"/>
  <c r="J129" i="3"/>
  <c r="BK431" i="3"/>
  <c r="J401" i="3"/>
  <c r="BK388" i="3"/>
  <c r="BK337" i="3"/>
  <c r="J301" i="3"/>
  <c r="J242" i="3"/>
  <c r="J209" i="3"/>
  <c r="BK188" i="3"/>
  <c r="BK163" i="3"/>
  <c r="BK134" i="3"/>
  <c r="J417" i="3"/>
  <c r="BK399" i="3"/>
  <c r="BK381" i="3"/>
  <c r="BK305" i="3"/>
  <c r="J279" i="3"/>
  <c r="BK242" i="3"/>
  <c r="J186" i="3"/>
  <c r="BK154" i="3"/>
  <c r="BK176" i="4"/>
  <c r="J161" i="4"/>
  <c r="J140" i="4"/>
  <c r="J127" i="4"/>
  <c r="BK168" i="4"/>
  <c r="BK126" i="4"/>
  <c r="BK171" i="4"/>
  <c r="BK159" i="4"/>
  <c r="J148" i="4"/>
  <c r="BK143" i="4"/>
  <c r="J176" i="4"/>
  <c r="BK148" i="4"/>
  <c r="J133" i="4"/>
  <c r="BK119" i="5"/>
  <c r="F35" i="5"/>
  <c r="BB98" i="1"/>
  <c r="J200" i="6"/>
  <c r="J178" i="6"/>
  <c r="J133" i="6"/>
  <c r="J203" i="6"/>
  <c r="J191" i="6"/>
  <c r="BK179" i="6"/>
  <c r="J167" i="6"/>
  <c r="J151" i="6"/>
  <c r="BK129" i="2"/>
  <c r="J130" i="2"/>
  <c r="J125" i="2"/>
  <c r="J453" i="3"/>
  <c r="BK417" i="3"/>
  <c r="J388" i="3"/>
  <c r="J317" i="3"/>
  <c r="BK284" i="3"/>
  <c r="BK262" i="3"/>
  <c r="BK211" i="3"/>
  <c r="BK190" i="3"/>
  <c r="BK157" i="3"/>
  <c r="BK439" i="3"/>
  <c r="J420" i="3"/>
  <c r="BK386" i="3"/>
  <c r="J337" i="3"/>
  <c r="J281" i="3"/>
  <c r="BK260" i="3"/>
  <c r="J201" i="3"/>
  <c r="BK184" i="3"/>
  <c r="J140" i="3"/>
  <c r="J449" i="3"/>
  <c r="J405" i="3"/>
  <c r="J381" i="3"/>
  <c r="BK330" i="3"/>
  <c r="J286" i="3"/>
  <c r="BK257" i="3"/>
  <c r="J180" i="3"/>
  <c r="J421" i="3"/>
  <c r="J386" i="3"/>
  <c r="J364" i="3"/>
  <c r="J338" i="3"/>
  <c r="BK311" i="3"/>
  <c r="J284" i="3"/>
  <c r="J266" i="3"/>
  <c r="J213" i="3"/>
  <c r="J157" i="3"/>
  <c r="BK136" i="3"/>
  <c r="BK434" i="3"/>
  <c r="J414" i="3"/>
  <c r="J392" i="3"/>
  <c r="J368" i="3"/>
  <c r="J330" i="3"/>
  <c r="J296" i="3"/>
  <c r="BK240" i="3"/>
  <c r="J197" i="3"/>
  <c r="BK166" i="3"/>
  <c r="J446" i="3"/>
  <c r="BK407" i="3"/>
  <c r="BK396" i="3"/>
  <c r="BK292" i="3"/>
  <c r="J249" i="3"/>
  <c r="J234" i="3"/>
  <c r="J184" i="3"/>
  <c r="BK141" i="3"/>
  <c r="J174" i="4"/>
  <c r="J153" i="4"/>
  <c r="BK138" i="4"/>
  <c r="J128" i="4"/>
  <c r="J171" i="4"/>
  <c r="BK144" i="4"/>
  <c r="BK136" i="4"/>
  <c r="BK133" i="4"/>
  <c r="BK161" i="4"/>
  <c r="BK152" i="4"/>
  <c r="J144" i="4"/>
  <c r="BK134" i="4"/>
  <c r="J172" i="4"/>
  <c r="BK164" i="4"/>
  <c r="BK146" i="4"/>
  <c r="J131" i="4"/>
  <c r="J119" i="5"/>
  <c r="J34" i="5"/>
  <c r="AW98" i="1"/>
  <c r="J197" i="6"/>
  <c r="J196" i="6"/>
  <c r="J155" i="6"/>
  <c r="J125" i="6"/>
  <c r="J194" i="6"/>
  <c r="J180" i="6"/>
  <c r="BK178" i="6"/>
  <c r="BK161" i="6"/>
  <c r="BK205" i="6"/>
  <c r="J202" i="6"/>
  <c r="BK199" i="6"/>
  <c r="BK195" i="6"/>
  <c r="BK194" i="6"/>
  <c r="BK193" i="6"/>
  <c r="BK186" i="6"/>
  <c r="J175" i="6"/>
  <c r="J161" i="6"/>
  <c r="BK151" i="6"/>
  <c r="BK147" i="6"/>
  <c r="J140" i="6"/>
  <c r="J128" i="6"/>
  <c r="BK120" i="7"/>
  <c r="BK124" i="7"/>
  <c r="J121" i="7"/>
  <c r="J122" i="7"/>
  <c r="BK121" i="7"/>
  <c r="J298" i="3"/>
  <c r="BK140" i="3"/>
  <c r="J431" i="3"/>
  <c r="BK336" i="3"/>
  <c r="BK205" i="3"/>
  <c r="BK174" i="3"/>
  <c r="J159" i="4"/>
  <c r="BK141" i="4"/>
  <c r="BK130" i="4"/>
  <c r="BK162" i="4"/>
  <c r="J135" i="4"/>
  <c r="J132" i="4"/>
  <c r="J146" i="4"/>
  <c r="BK135" i="4"/>
  <c r="BK173" i="4"/>
  <c r="BK158" i="4"/>
  <c r="J152" i="4"/>
  <c r="J138" i="4"/>
  <c r="F36" i="5"/>
  <c r="BC98" i="1"/>
  <c r="J165" i="6"/>
  <c r="J136" i="6"/>
  <c r="J205" i="6"/>
  <c r="BK201" i="6"/>
  <c r="BK176" i="6"/>
  <c r="J150" i="6"/>
  <c r="J143" i="6"/>
  <c r="T124" i="2" l="1"/>
  <c r="T120" i="2" s="1"/>
  <c r="T119" i="2" s="1"/>
  <c r="R285" i="3"/>
  <c r="T300" i="3"/>
  <c r="R307" i="3"/>
  <c r="P316" i="3"/>
  <c r="BK377" i="3"/>
  <c r="J377" i="3" s="1"/>
  <c r="J104" i="3" s="1"/>
  <c r="R125" i="4"/>
  <c r="T142" i="4"/>
  <c r="T157" i="4"/>
  <c r="R160" i="4"/>
  <c r="P167" i="4"/>
  <c r="R124" i="2"/>
  <c r="R120" i="2" s="1"/>
  <c r="R119" i="2" s="1"/>
  <c r="BK128" i="3"/>
  <c r="J128" i="3" s="1"/>
  <c r="J98" i="3" s="1"/>
  <c r="T285" i="3"/>
  <c r="P300" i="3"/>
  <c r="BK307" i="3"/>
  <c r="J307" i="3" s="1"/>
  <c r="J101" i="3" s="1"/>
  <c r="BK316" i="3"/>
  <c r="J316" i="3" s="1"/>
  <c r="J102" i="3" s="1"/>
  <c r="BK363" i="3"/>
  <c r="J363" i="3" s="1"/>
  <c r="J103" i="3" s="1"/>
  <c r="R363" i="3"/>
  <c r="P377" i="3"/>
  <c r="BK445" i="3"/>
  <c r="J445" i="3" s="1"/>
  <c r="J105" i="3" s="1"/>
  <c r="T445" i="3"/>
  <c r="BK157" i="4"/>
  <c r="J157" i="4"/>
  <c r="J100" i="4" s="1"/>
  <c r="P124" i="6"/>
  <c r="P166" i="6"/>
  <c r="T189" i="6"/>
  <c r="BK118" i="7"/>
  <c r="BK117" i="7"/>
  <c r="J117" i="7" s="1"/>
  <c r="J96" i="7" s="1"/>
  <c r="P124" i="2"/>
  <c r="P120" i="2"/>
  <c r="P119" i="2" s="1"/>
  <c r="AU95" i="1" s="1"/>
  <c r="P128" i="3"/>
  <c r="P285" i="3"/>
  <c r="R300" i="3"/>
  <c r="P307" i="3"/>
  <c r="R316" i="3"/>
  <c r="T363" i="3"/>
  <c r="R377" i="3"/>
  <c r="P445" i="3"/>
  <c r="BK125" i="4"/>
  <c r="J125" i="4"/>
  <c r="J98" i="4" s="1"/>
  <c r="T125" i="4"/>
  <c r="P142" i="4"/>
  <c r="P157" i="4"/>
  <c r="BK160" i="4"/>
  <c r="J160" i="4" s="1"/>
  <c r="J101" i="4" s="1"/>
  <c r="T160" i="4"/>
  <c r="T167" i="4"/>
  <c r="R124" i="6"/>
  <c r="BK166" i="6"/>
  <c r="J166" i="6"/>
  <c r="J100" i="6" s="1"/>
  <c r="P189" i="6"/>
  <c r="P118" i="7"/>
  <c r="P117" i="7"/>
  <c r="AU100" i="1" s="1"/>
  <c r="R128" i="3"/>
  <c r="R127" i="3" s="1"/>
  <c r="R126" i="3" s="1"/>
  <c r="BK285" i="3"/>
  <c r="J285" i="3" s="1"/>
  <c r="J99" i="3" s="1"/>
  <c r="BK300" i="3"/>
  <c r="J300" i="3" s="1"/>
  <c r="J100" i="3" s="1"/>
  <c r="T307" i="3"/>
  <c r="T316" i="3"/>
  <c r="P363" i="3"/>
  <c r="T377" i="3"/>
  <c r="R445" i="3"/>
  <c r="P125" i="4"/>
  <c r="BK142" i="4"/>
  <c r="J142" i="4"/>
  <c r="J99" i="4" s="1"/>
  <c r="R142" i="4"/>
  <c r="R157" i="4"/>
  <c r="P160" i="4"/>
  <c r="BK167" i="4"/>
  <c r="J167" i="4"/>
  <c r="J102" i="4" s="1"/>
  <c r="R167" i="4"/>
  <c r="BK124" i="6"/>
  <c r="T166" i="6"/>
  <c r="BK189" i="6"/>
  <c r="J189" i="6" s="1"/>
  <c r="J101" i="6" s="1"/>
  <c r="R118" i="7"/>
  <c r="R117" i="7" s="1"/>
  <c r="BK124" i="2"/>
  <c r="J124" i="2" s="1"/>
  <c r="J99" i="2" s="1"/>
  <c r="T128" i="3"/>
  <c r="T127" i="3" s="1"/>
  <c r="T126" i="3" s="1"/>
  <c r="T124" i="6"/>
  <c r="T123" i="6" s="1"/>
  <c r="T122" i="6" s="1"/>
  <c r="R166" i="6"/>
  <c r="R189" i="6"/>
  <c r="T118" i="7"/>
  <c r="T117" i="7" s="1"/>
  <c r="BK118" i="5"/>
  <c r="J118" i="5"/>
  <c r="J97" i="5" s="1"/>
  <c r="BK164" i="6"/>
  <c r="J164" i="6" s="1"/>
  <c r="J99" i="6" s="1"/>
  <c r="BK204" i="6"/>
  <c r="J204" i="6" s="1"/>
  <c r="J102" i="6" s="1"/>
  <c r="BK121" i="2"/>
  <c r="J121" i="2" s="1"/>
  <c r="J98" i="2" s="1"/>
  <c r="BK452" i="3"/>
  <c r="J452" i="3"/>
  <c r="J106" i="3" s="1"/>
  <c r="BK175" i="4"/>
  <c r="J175" i="4"/>
  <c r="J103" i="4"/>
  <c r="E107" i="7"/>
  <c r="F113" i="7"/>
  <c r="BE124" i="7"/>
  <c r="J124" i="6"/>
  <c r="J98" i="6" s="1"/>
  <c r="F92" i="7"/>
  <c r="J113" i="7"/>
  <c r="BE119" i="7"/>
  <c r="J92" i="7"/>
  <c r="J111" i="7"/>
  <c r="BE120" i="7"/>
  <c r="BE121" i="7"/>
  <c r="BE123" i="7"/>
  <c r="BE122" i="7"/>
  <c r="J89" i="6"/>
  <c r="J119" i="6"/>
  <c r="BE125" i="6"/>
  <c r="BE144" i="6"/>
  <c r="BE158" i="6"/>
  <c r="BE178" i="6"/>
  <c r="BE200" i="6"/>
  <c r="F118" i="6"/>
  <c r="BE140" i="6"/>
  <c r="BE155" i="6"/>
  <c r="BE161" i="6"/>
  <c r="BE171" i="6"/>
  <c r="BE175" i="6"/>
  <c r="BE176" i="6"/>
  <c r="BE180" i="6"/>
  <c r="BE192" i="6"/>
  <c r="BE196" i="6"/>
  <c r="BE205" i="6"/>
  <c r="E85" i="6"/>
  <c r="J118" i="6"/>
  <c r="BE133" i="6"/>
  <c r="BE139" i="6"/>
  <c r="BE143" i="6"/>
  <c r="BE150" i="6"/>
  <c r="BE165" i="6"/>
  <c r="BE174" i="6"/>
  <c r="BE190" i="6"/>
  <c r="BE191" i="6"/>
  <c r="BE197" i="6"/>
  <c r="F119" i="6"/>
  <c r="BE128" i="6"/>
  <c r="BE183" i="6"/>
  <c r="BE193" i="6"/>
  <c r="BE195" i="6"/>
  <c r="BE198" i="6"/>
  <c r="BE201" i="6"/>
  <c r="BE202" i="6"/>
  <c r="BE203" i="6"/>
  <c r="BE129" i="6"/>
  <c r="BE130" i="6"/>
  <c r="BE136" i="6"/>
  <c r="BE147" i="6"/>
  <c r="BE151" i="6"/>
  <c r="BE167" i="6"/>
  <c r="BE177" i="6"/>
  <c r="BE179" i="6"/>
  <c r="BE186" i="6"/>
  <c r="BE194" i="6"/>
  <c r="BE199" i="6"/>
  <c r="BK124" i="4"/>
  <c r="BK123" i="4" s="1"/>
  <c r="J123" i="4" s="1"/>
  <c r="J96" i="4" s="1"/>
  <c r="F91" i="5"/>
  <c r="J92" i="5"/>
  <c r="F114" i="5"/>
  <c r="J113" i="5"/>
  <c r="BE119" i="5"/>
  <c r="E85" i="5"/>
  <c r="J89" i="5"/>
  <c r="J91" i="4"/>
  <c r="F120" i="4"/>
  <c r="BE126" i="4"/>
  <c r="BE131" i="4"/>
  <c r="BE134" i="4"/>
  <c r="BE159" i="4"/>
  <c r="BE172" i="4"/>
  <c r="BE176" i="4"/>
  <c r="F91" i="4"/>
  <c r="J117" i="4"/>
  <c r="J120" i="4"/>
  <c r="BE128" i="4"/>
  <c r="BE129" i="4"/>
  <c r="BE138" i="4"/>
  <c r="BE148" i="4"/>
  <c r="BE153" i="4"/>
  <c r="BE164" i="4"/>
  <c r="BE173" i="4"/>
  <c r="BE174" i="4"/>
  <c r="E85" i="4"/>
  <c r="BE130" i="4"/>
  <c r="BE133" i="4"/>
  <c r="BE137" i="4"/>
  <c r="BE144" i="4"/>
  <c r="BE150" i="4"/>
  <c r="BE158" i="4"/>
  <c r="BE166" i="4"/>
  <c r="BE171" i="4"/>
  <c r="BE127" i="4"/>
  <c r="BE132" i="4"/>
  <c r="BE135" i="4"/>
  <c r="BE136" i="4"/>
  <c r="BE140" i="4"/>
  <c r="BE141" i="4"/>
  <c r="BE143" i="4"/>
  <c r="BE146" i="4"/>
  <c r="BE152" i="4"/>
  <c r="BE155" i="4"/>
  <c r="BE161" i="4"/>
  <c r="BE162" i="4"/>
  <c r="BE168" i="4"/>
  <c r="BE169" i="4"/>
  <c r="J123" i="3"/>
  <c r="BE134" i="3"/>
  <c r="BE140" i="3"/>
  <c r="BE151" i="3"/>
  <c r="BE197" i="3"/>
  <c r="BE203" i="3"/>
  <c r="BE211" i="3"/>
  <c r="BE240" i="3"/>
  <c r="BE262" i="3"/>
  <c r="BE263" i="3"/>
  <c r="BE337" i="3"/>
  <c r="BE353" i="3"/>
  <c r="BE357" i="3"/>
  <c r="BE378" i="3"/>
  <c r="BE393" i="3"/>
  <c r="BE411" i="3"/>
  <c r="BE420" i="3"/>
  <c r="BE428" i="3"/>
  <c r="E85" i="3"/>
  <c r="F92" i="3"/>
  <c r="BE142" i="3"/>
  <c r="BE157" i="3"/>
  <c r="BE160" i="3"/>
  <c r="BE205" i="3"/>
  <c r="BE207" i="3"/>
  <c r="BE223" i="3"/>
  <c r="BE234" i="3"/>
  <c r="BE236" i="3"/>
  <c r="BE292" i="3"/>
  <c r="BE302" i="3"/>
  <c r="BE311" i="3"/>
  <c r="BE324" i="3"/>
  <c r="BE336" i="3"/>
  <c r="BE342" i="3"/>
  <c r="BE382" i="3"/>
  <c r="BE385" i="3"/>
  <c r="BE386" i="3"/>
  <c r="BE387" i="3"/>
  <c r="BE396" i="3"/>
  <c r="BE405" i="3"/>
  <c r="BE407" i="3"/>
  <c r="BE449" i="3"/>
  <c r="BE453" i="3"/>
  <c r="J120" i="3"/>
  <c r="BE146" i="3"/>
  <c r="BE188" i="3"/>
  <c r="BE192" i="3"/>
  <c r="BE201" i="3"/>
  <c r="BE257" i="3"/>
  <c r="BE270" i="3"/>
  <c r="BE278" i="3"/>
  <c r="BE281" i="3"/>
  <c r="BE283" i="3"/>
  <c r="BE301" i="3"/>
  <c r="BE304" i="3"/>
  <c r="BE305" i="3"/>
  <c r="BE313" i="3"/>
  <c r="BE317" i="3"/>
  <c r="BE327" i="3"/>
  <c r="BE330" i="3"/>
  <c r="BE339" i="3"/>
  <c r="BE372" i="3"/>
  <c r="BE376" i="3"/>
  <c r="BE381" i="3"/>
  <c r="BE388" i="3"/>
  <c r="BE391" i="3"/>
  <c r="BE399" i="3"/>
  <c r="BE402" i="3"/>
  <c r="BE408" i="3"/>
  <c r="BE424" i="3"/>
  <c r="J91" i="3"/>
  <c r="F122" i="3"/>
  <c r="BE129" i="3"/>
  <c r="BE138" i="3"/>
  <c r="BE174" i="3"/>
  <c r="BE176" i="3"/>
  <c r="BE178" i="3"/>
  <c r="BE182" i="3"/>
  <c r="BE184" i="3"/>
  <c r="BE190" i="3"/>
  <c r="BE193" i="3"/>
  <c r="BE242" i="3"/>
  <c r="BE244" i="3"/>
  <c r="BE266" i="3"/>
  <c r="BE279" i="3"/>
  <c r="BE284" i="3"/>
  <c r="BE289" i="3"/>
  <c r="BE296" i="3"/>
  <c r="BE308" i="3"/>
  <c r="BE333" i="3"/>
  <c r="BE338" i="3"/>
  <c r="BE361" i="3"/>
  <c r="BE364" i="3"/>
  <c r="BE417" i="3"/>
  <c r="BE421" i="3"/>
  <c r="BE431" i="3"/>
  <c r="BE437" i="3"/>
  <c r="BE439" i="3"/>
  <c r="BE447" i="3"/>
  <c r="BE132" i="3"/>
  <c r="BE139" i="3"/>
  <c r="BE163" i="3"/>
  <c r="BE166" i="3"/>
  <c r="BE195" i="3"/>
  <c r="BE199" i="3"/>
  <c r="BE213" i="3"/>
  <c r="BE218" i="3"/>
  <c r="BE231" i="3"/>
  <c r="BE286" i="3"/>
  <c r="BE298" i="3"/>
  <c r="BE303" i="3"/>
  <c r="BE355" i="3"/>
  <c r="BE368" i="3"/>
  <c r="BE394" i="3"/>
  <c r="BE401" i="3"/>
  <c r="BE414" i="3"/>
  <c r="BE442" i="3"/>
  <c r="BE446" i="3"/>
  <c r="BE450" i="3"/>
  <c r="BE136" i="3"/>
  <c r="BE141" i="3"/>
  <c r="BE144" i="3"/>
  <c r="BE148" i="3"/>
  <c r="BE154" i="3"/>
  <c r="BE180" i="3"/>
  <c r="BE186" i="3"/>
  <c r="BE209" i="3"/>
  <c r="BE249" i="3"/>
  <c r="BE260" i="3"/>
  <c r="BE261" i="3"/>
  <c r="BE264" i="3"/>
  <c r="BE268" i="3"/>
  <c r="BE280" i="3"/>
  <c r="BE282" i="3"/>
  <c r="BE345" i="3"/>
  <c r="BE392" i="3"/>
  <c r="BE422" i="3"/>
  <c r="BE434" i="3"/>
  <c r="BE451" i="3"/>
  <c r="F91" i="2"/>
  <c r="E109" i="2"/>
  <c r="BE125" i="2"/>
  <c r="BE126" i="2"/>
  <c r="BE127" i="2"/>
  <c r="J89" i="2"/>
  <c r="J92" i="2"/>
  <c r="BE129" i="2"/>
  <c r="BE130" i="2"/>
  <c r="F92" i="2"/>
  <c r="J91" i="2"/>
  <c r="BE122" i="2"/>
  <c r="F36" i="2"/>
  <c r="BC95" i="1" s="1"/>
  <c r="J34" i="3"/>
  <c r="AW96" i="1"/>
  <c r="J34" i="4"/>
  <c r="AW97" i="1" s="1"/>
  <c r="J34" i="6"/>
  <c r="AW99" i="1" s="1"/>
  <c r="F37" i="7"/>
  <c r="BD100" i="1" s="1"/>
  <c r="F37" i="2"/>
  <c r="BD95" i="1"/>
  <c r="F37" i="3"/>
  <c r="BD96" i="1" s="1"/>
  <c r="F37" i="4"/>
  <c r="BD97" i="1" s="1"/>
  <c r="F34" i="5"/>
  <c r="BA98" i="1" s="1"/>
  <c r="F36" i="6"/>
  <c r="BC99" i="1"/>
  <c r="F36" i="7"/>
  <c r="BC100" i="1" s="1"/>
  <c r="F35" i="2"/>
  <c r="BB95" i="1" s="1"/>
  <c r="F36" i="3"/>
  <c r="BC96" i="1" s="1"/>
  <c r="F34" i="4"/>
  <c r="BA97" i="1"/>
  <c r="J33" i="5"/>
  <c r="AV98" i="1" s="1"/>
  <c r="AT98" i="1" s="1"/>
  <c r="F37" i="6"/>
  <c r="BD99" i="1"/>
  <c r="F35" i="7"/>
  <c r="BB100" i="1" s="1"/>
  <c r="F34" i="2"/>
  <c r="BA95" i="1"/>
  <c r="F34" i="3"/>
  <c r="BA96" i="1"/>
  <c r="F36" i="4"/>
  <c r="BC97" i="1"/>
  <c r="F35" i="6"/>
  <c r="BB99" i="1" s="1"/>
  <c r="J34" i="7"/>
  <c r="AW100" i="1"/>
  <c r="J34" i="2"/>
  <c r="AW95" i="1"/>
  <c r="F35" i="3"/>
  <c r="BB96" i="1"/>
  <c r="F35" i="4"/>
  <c r="BB97" i="1" s="1"/>
  <c r="F34" i="6"/>
  <c r="BA99" i="1"/>
  <c r="F34" i="7"/>
  <c r="BA100" i="1"/>
  <c r="R124" i="4" l="1"/>
  <c r="R123" i="4"/>
  <c r="T124" i="4"/>
  <c r="T123" i="4" s="1"/>
  <c r="P127" i="3"/>
  <c r="P126" i="3"/>
  <c r="AU96" i="1" s="1"/>
  <c r="BK123" i="6"/>
  <c r="J123" i="6"/>
  <c r="J97" i="6"/>
  <c r="P124" i="4"/>
  <c r="P123" i="4" s="1"/>
  <c r="AU97" i="1" s="1"/>
  <c r="P123" i="6"/>
  <c r="P122" i="6" s="1"/>
  <c r="AU99" i="1" s="1"/>
  <c r="R123" i="6"/>
  <c r="R122" i="6"/>
  <c r="BK127" i="3"/>
  <c r="J127" i="3" s="1"/>
  <c r="J97" i="3" s="1"/>
  <c r="J118" i="7"/>
  <c r="J97" i="7" s="1"/>
  <c r="BK120" i="2"/>
  <c r="J120" i="2"/>
  <c r="J97" i="2"/>
  <c r="BK117" i="5"/>
  <c r="J117" i="5" s="1"/>
  <c r="J96" i="5" s="1"/>
  <c r="J124" i="4"/>
  <c r="J97" i="4" s="1"/>
  <c r="J30" i="7"/>
  <c r="AG100" i="1"/>
  <c r="AN100" i="1" s="1"/>
  <c r="J33" i="2"/>
  <c r="AV95" i="1" s="1"/>
  <c r="AT95" i="1" s="1"/>
  <c r="J33" i="3"/>
  <c r="AV96" i="1" s="1"/>
  <c r="AT96" i="1" s="1"/>
  <c r="J33" i="7"/>
  <c r="AV100" i="1"/>
  <c r="AT100" i="1"/>
  <c r="BA94" i="1"/>
  <c r="W30" i="1"/>
  <c r="F33" i="2"/>
  <c r="AZ95" i="1" s="1"/>
  <c r="F33" i="3"/>
  <c r="AZ96" i="1" s="1"/>
  <c r="F33" i="6"/>
  <c r="AZ99" i="1" s="1"/>
  <c r="BD94" i="1"/>
  <c r="W33" i="1"/>
  <c r="BC94" i="1"/>
  <c r="W32" i="1" s="1"/>
  <c r="F33" i="4"/>
  <c r="AZ97" i="1"/>
  <c r="J33" i="4"/>
  <c r="AV97" i="1" s="1"/>
  <c r="AT97" i="1" s="1"/>
  <c r="J30" i="4"/>
  <c r="AG97" i="1"/>
  <c r="F33" i="5"/>
  <c r="AZ98" i="1"/>
  <c r="J33" i="6"/>
  <c r="AV99" i="1" s="1"/>
  <c r="AT99" i="1" s="1"/>
  <c r="F33" i="7"/>
  <c r="AZ100" i="1"/>
  <c r="BB94" i="1"/>
  <c r="W31" i="1" s="1"/>
  <c r="BK126" i="3" l="1"/>
  <c r="J126" i="3"/>
  <c r="J96" i="3" s="1"/>
  <c r="BK119" i="2"/>
  <c r="J119" i="2"/>
  <c r="J96" i="2"/>
  <c r="BK122" i="6"/>
  <c r="J122" i="6"/>
  <c r="J96" i="6"/>
  <c r="J39" i="7"/>
  <c r="AN97" i="1"/>
  <c r="J39" i="4"/>
  <c r="AU94" i="1"/>
  <c r="J30" i="5"/>
  <c r="J39" i="5" s="1"/>
  <c r="AW94" i="1"/>
  <c r="AK30" i="1" s="1"/>
  <c r="AY94" i="1"/>
  <c r="AZ94" i="1"/>
  <c r="AV94" i="1" s="1"/>
  <c r="AK29" i="1" s="1"/>
  <c r="AX94" i="1"/>
  <c r="AG98" i="1" l="1"/>
  <c r="AN98" i="1"/>
  <c r="J30" i="6"/>
  <c r="AG99" i="1" s="1"/>
  <c r="J30" i="3"/>
  <c r="AG96" i="1"/>
  <c r="J30" i="2"/>
  <c r="AG95" i="1"/>
  <c r="W29" i="1"/>
  <c r="AT94" i="1"/>
  <c r="J39" i="6" l="1"/>
  <c r="AN99" i="1"/>
  <c r="J39" i="3"/>
  <c r="J39" i="2"/>
  <c r="AN95" i="1"/>
  <c r="AN96" i="1"/>
  <c r="AG94" i="1"/>
  <c r="AK26" i="1"/>
  <c r="AK35" i="1" s="1"/>
  <c r="AN94" i="1" l="1"/>
</calcChain>
</file>

<file path=xl/sharedStrings.xml><?xml version="1.0" encoding="utf-8"?>
<sst xmlns="http://schemas.openxmlformats.org/spreadsheetml/2006/main" count="6259" uniqueCount="971">
  <si>
    <t>Export Komplet</t>
  </si>
  <si>
    <t/>
  </si>
  <si>
    <t>2.0</t>
  </si>
  <si>
    <t>ZAMOK</t>
  </si>
  <si>
    <t>False</t>
  </si>
  <si>
    <t>{4a503123-0364-4017-a4a7-60c4af31c1c1}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</si>
  <si>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</si>
  <si>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</si>
  <si>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</si>
  <si>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</si>
  <si>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</si>
  <si>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</si>
  <si>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</si>
  <si>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</si>
  <si>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221-22-11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</si>
  <si>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</si>
  <si>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</si>
  <si>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místní komunikace a stání cisteren ve Mstěticích</t>
  </si>
  <si>
    <t>KSO:</t>
  </si>
  <si>
    <t>CC-CZ:</t>
  </si>
  <si>
    <t>Místo:</t>
  </si>
  <si>
    <t xml:space="preserve"> </t>
  </si>
  <si>
    <t>Datum:</t>
  </si>
  <si>
    <t>25. 5. 2022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</si>
  <si>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</si>
  <si>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</si>
  <si>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</si>
  <si>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</si>
  <si>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</si>
  <si>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</si>
  <si>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</si>
  <si>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</si>
  <si>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</si>
  <si>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Výměry jsou digirálně odměřeny z výkresů.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</si>
  <si>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</si>
  <si>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</si>
  <si>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</si>
  <si>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</si>
  <si>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</si>
  <si>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</si>
  <si>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</si>
  <si>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</si>
  <si>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</si>
  <si>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</si>
  <si>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</si>
  <si>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</si>
  <si>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</si>
  <si>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</si>
  <si>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</si>
  <si>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</si>
  <si>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</si>
  <si>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</si>
  <si>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</si>
  <si>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</si>
  <si>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</si>
  <si>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</si>
  <si>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</si>
  <si>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</si>
  <si>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</si>
  <si>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</si>
  <si>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</si>
  <si>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</si>
  <si>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</si>
  <si>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</si>
  <si>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</si>
  <si>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</si>
  <si>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</si>
  <si>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</si>
  <si>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</si>
  <si>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</si>
  <si>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</si>
  <si>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</si>
  <si>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</si>
  <si>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</si>
  <si>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</si>
  <si>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</si>
  <si>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</si>
  <si>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</si>
  <si>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</si>
  <si>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</si>
  <si>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Demolice vrátnice</t>
  </si>
  <si>
    <t>STA</t>
  </si>
  <si>
    <t>1</t>
  </si>
  <si>
    <t>{cb8e3d16-bd0b-4c44-b6be-5f97fc43d5ae}</t>
  </si>
  <si>
    <t>2</t>
  </si>
  <si>
    <t>SO 101</t>
  </si>
  <si>
    <t>Komunikace</t>
  </si>
  <si>
    <t>{65006029-c977-4219-b9b1-2830c6ed20ae}</t>
  </si>
  <si>
    <t>SO 102</t>
  </si>
  <si>
    <t>Oprava ploch po demolici vrátnice</t>
  </si>
  <si>
    <t>{c0416a7d-f2b1-46cf-94c0-01540bd6cffe}</t>
  </si>
  <si>
    <t>SO 201</t>
  </si>
  <si>
    <t>Opěrná zeď</t>
  </si>
  <si>
    <t>{a2639e2b-52e0-42f7-b143-91b39eb4706c}</t>
  </si>
  <si>
    <t>SO 301</t>
  </si>
  <si>
    <t>Dešťová kanalizace</t>
  </si>
  <si>
    <t>{c0a9c358-9d0c-4196-9bb7-79941fcd784b}</t>
  </si>
  <si>
    <t>VON</t>
  </si>
  <si>
    <t xml:space="preserve">Vedlejší a ostatní náklady </t>
  </si>
  <si>
    <t>{f9153401-0dc6-4445-857f-93c38833198b}</t>
  </si>
  <si>
    <t>KRYCÍ LIST SOUPISU PRACÍ</t>
  </si>
  <si>
    <t>Objekt:</t>
  </si>
  <si>
    <t>SO 001 - Demolice vrátnice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</si>
  <si>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</si>
  <si>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</si>
  <si>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</si>
  <si>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</si>
  <si>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</si>
  <si>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</si>
  <si>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</si>
  <si>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</si>
  <si>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</si>
  <si>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</si>
  <si>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</si>
  <si>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</si>
  <si>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</si>
  <si>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</si>
  <si>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</si>
  <si>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</si>
  <si>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</si>
  <si>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</si>
  <si>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</si>
  <si>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</si>
  <si>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</si>
  <si>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</si>
  <si>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</si>
  <si>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</si>
  <si>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</si>
  <si>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</si>
  <si>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</si>
  <si>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981011314</t>
  </si>
  <si>
    <t>Demolice budov zděných na MVC podíl konstrukcí přes 20 do 25 % postupným rozebíráním</t>
  </si>
  <si>
    <t>m3</t>
  </si>
  <si>
    <t>4</t>
  </si>
  <si>
    <t>1297061792</t>
  </si>
  <si>
    <t>VV</t>
  </si>
  <si>
    <t>4,3*4,3*4,25</t>
  </si>
  <si>
    <t>997</t>
  </si>
  <si>
    <t>Přesun sutě</t>
  </si>
  <si>
    <t>997006511</t>
  </si>
  <si>
    <t>Vodorovná doprava suti s naložením a složením na skládku do 100 m</t>
  </si>
  <si>
    <t>t</t>
  </si>
  <si>
    <t>2067519775</t>
  </si>
  <si>
    <t>3</t>
  </si>
  <si>
    <t>997006512</t>
  </si>
  <si>
    <t>Vodorovné doprava suti s naložením a složením na skládku přes 100 m do 1 km</t>
  </si>
  <si>
    <t>-1006524945</t>
  </si>
  <si>
    <t>997006519</t>
  </si>
  <si>
    <t>Příplatek k vodorovnému přemístění suti na skládku ZKD 1 km přes 1 km</t>
  </si>
  <si>
    <t>-536170527</t>
  </si>
  <si>
    <t>35,362*9 'Přepočtené koeficientem množství</t>
  </si>
  <si>
    <t>5</t>
  </si>
  <si>
    <t>997006551</t>
  </si>
  <si>
    <t>Hrubé urovnání suti na skládce bez zhutnění</t>
  </si>
  <si>
    <t>-552855067</t>
  </si>
  <si>
    <t>6</t>
  </si>
  <si>
    <t>99701R386</t>
  </si>
  <si>
    <t xml:space="preserve">Poplatek za uložení stavebního odpadu na recyklační skládce (skládkovné) </t>
  </si>
  <si>
    <t>-1964271402</t>
  </si>
  <si>
    <t>SO 101 - Komunikace</t>
  </si>
  <si>
    <t xml:space="preserve">    1 -  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</si>
  <si>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</si>
  <si>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</si>
  <si>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</si>
  <si>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</si>
  <si>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</si>
  <si>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</si>
  <si>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 xml:space="preserve">  Zemní práce</t>
  </si>
  <si>
    <t>111211101</t>
  </si>
  <si>
    <t>Odstranění křovin a stromů průměru kmene do 100 mm i s kořeny sklonu terénu do 1:5 ručně</t>
  </si>
  <si>
    <t>m2</t>
  </si>
  <si>
    <t>1475901120</t>
  </si>
  <si>
    <t>130</t>
  </si>
  <si>
    <t>"viz výkresy PD přílohy D.1.1.1.1 - D.1.1.1.2.8"</t>
  </si>
  <si>
    <t>112101101</t>
  </si>
  <si>
    <t>Odstranění stromů listnatých průměru kmene přes 100 do 300 mm</t>
  </si>
  <si>
    <t>kus</t>
  </si>
  <si>
    <t>899940287</t>
  </si>
  <si>
    <t>25"viz výkresy PD přílohy D.1.1.1.1 - D.1.1.1.2.8"</t>
  </si>
  <si>
    <t>112101102</t>
  </si>
  <si>
    <t>Odstranění stromů listnatých průměru kmene přes 300 do 500 mm</t>
  </si>
  <si>
    <t>-1450535862</t>
  </si>
  <si>
    <t>1"viz výkresy PD přílohy D.1.1.1.1 - D.1.1.1.2.8"</t>
  </si>
  <si>
    <t>112101107</t>
  </si>
  <si>
    <t>Odstranění stromů listnatých průměru kmene přes 1300 do 1500 mm</t>
  </si>
  <si>
    <t>1456751177</t>
  </si>
  <si>
    <t>2"viz výkresy PD přílohy D.1.1.1.1 - D.1.1.1.2.8"</t>
  </si>
  <si>
    <t>112155215</t>
  </si>
  <si>
    <t>Štěpkování solitérních stromků a větví průměru kmene do 300 mm s naložením</t>
  </si>
  <si>
    <t>473716565</t>
  </si>
  <si>
    <t>112155221</t>
  </si>
  <si>
    <t>Štěpkování solitérních stromků a větví průměru kmene přes 300 do 500 mm s naložením</t>
  </si>
  <si>
    <t>-45774494</t>
  </si>
  <si>
    <t>7</t>
  </si>
  <si>
    <t>112155225</t>
  </si>
  <si>
    <t>Štěpkování solitérních stromků a větví průměru kmene přes 500 do 700 mm s naložením</t>
  </si>
  <si>
    <t>-1605672391</t>
  </si>
  <si>
    <t>8</t>
  </si>
  <si>
    <t>112155311</t>
  </si>
  <si>
    <t>Štěpkování keřového porostu středně hustého s naložením</t>
  </si>
  <si>
    <t>1368792976</t>
  </si>
  <si>
    <t>112251101</t>
  </si>
  <si>
    <t>Odstranění pařezů D přes 100 do 300 mm</t>
  </si>
  <si>
    <t>765544809</t>
  </si>
  <si>
    <t>6"viz výkresy PD přílohy D.1.1.1.1 - D.1.1.1.2.8"</t>
  </si>
  <si>
    <t>10</t>
  </si>
  <si>
    <t>112251102</t>
  </si>
  <si>
    <t>Odstranění pařezů D přes 300 do 500 mm</t>
  </si>
  <si>
    <t>1295566178</t>
  </si>
  <si>
    <t>11</t>
  </si>
  <si>
    <t>112251108</t>
  </si>
  <si>
    <t>Odstranění pařezů D přes 1300 do 1500 mm</t>
  </si>
  <si>
    <t>1401086005</t>
  </si>
  <si>
    <t>12</t>
  </si>
  <si>
    <t>113107171</t>
  </si>
  <si>
    <t>Odstranění podkladu z betonu prostého tl přes 100 do 150 mm strojně pl přes 50 do 200 m2</t>
  </si>
  <si>
    <t>512</t>
  </si>
  <si>
    <t>-370998769</t>
  </si>
  <si>
    <t>138</t>
  </si>
  <si>
    <t>13</t>
  </si>
  <si>
    <t>113107231</t>
  </si>
  <si>
    <t>Odstranění podkladu z betonu prostého tl přes 100 do 150 mm strojně pl přes 200 m2</t>
  </si>
  <si>
    <t>867652456</t>
  </si>
  <si>
    <t>390</t>
  </si>
  <si>
    <t>14</t>
  </si>
  <si>
    <t>113154112</t>
  </si>
  <si>
    <t>Frézování živičného krytu tl 40 mm pruh š 0,5 m pl do 500 m2 bez překážek v trase</t>
  </si>
  <si>
    <t>1780202410</t>
  </si>
  <si>
    <t>375</t>
  </si>
  <si>
    <t>113154114</t>
  </si>
  <si>
    <t>Frézování živičného krytu tl 100 mm pruh š 0,5 m pl do 500 m2 bez překážek v trase</t>
  </si>
  <si>
    <t>53046159</t>
  </si>
  <si>
    <t>328</t>
  </si>
  <si>
    <t>16</t>
  </si>
  <si>
    <t>113201112</t>
  </si>
  <si>
    <t>Vytrhání obrub silničních ležatých</t>
  </si>
  <si>
    <t>m</t>
  </si>
  <si>
    <t>2061213299</t>
  </si>
  <si>
    <t>122</t>
  </si>
  <si>
    <t>17</t>
  </si>
  <si>
    <t>121151113</t>
  </si>
  <si>
    <t>Sejmutí ornice plochy do 500 m2 tl vrstvy do 200 mm strojně</t>
  </si>
  <si>
    <t>233069755</t>
  </si>
  <si>
    <t>327</t>
  </si>
  <si>
    <t>18</t>
  </si>
  <si>
    <t>122151106</t>
  </si>
  <si>
    <t>Odkopávky a prokopávky nezapažené v hornině třídy těžitelnosti I skupiny 1 a 2 objem do 5000 m3 strojně</t>
  </si>
  <si>
    <t>-499853499</t>
  </si>
  <si>
    <t>888</t>
  </si>
  <si>
    <t>Mezisoučet</t>
  </si>
  <si>
    <t>"výkop pro sanaci podloží tl. 50 cm, pouze dle lokálních podmínek"</t>
  </si>
  <si>
    <t>899,75*0,5</t>
  </si>
  <si>
    <t>Součet</t>
  </si>
  <si>
    <t>19</t>
  </si>
  <si>
    <t>129001101</t>
  </si>
  <si>
    <t>Příplatek za ztížení odkopávky nebo prokopávky v blízkosti inženýrských sítí</t>
  </si>
  <si>
    <t>-1802674131</t>
  </si>
  <si>
    <t>1337,875*0,1 'Přepočtené koeficientem množství</t>
  </si>
  <si>
    <t>20</t>
  </si>
  <si>
    <t>162201401</t>
  </si>
  <si>
    <t>Vodorovné přemístění větví stromů listnatých do 1 km D kmene přes 100 do 300 mm</t>
  </si>
  <si>
    <t>1492907295</t>
  </si>
  <si>
    <t>162201402</t>
  </si>
  <si>
    <t>Vodorovné přemístění větví stromů listnatých do 1 km D kmene přes 300 do 500 mm</t>
  </si>
  <si>
    <t>2095014310</t>
  </si>
  <si>
    <t>22</t>
  </si>
  <si>
    <t>162201411</t>
  </si>
  <si>
    <t>Vodorovné přemístění kmenů stromů listnatých do 1 km D kmene přes 100 do 300 mm</t>
  </si>
  <si>
    <t>2038136296</t>
  </si>
  <si>
    <t>23</t>
  </si>
  <si>
    <t>162201412</t>
  </si>
  <si>
    <t>Vodorovné přemístění kmenů stromů listnatých do 1 km D kmene přes 300 do 500 mm</t>
  </si>
  <si>
    <t>-342013198</t>
  </si>
  <si>
    <t>24</t>
  </si>
  <si>
    <t>162201421</t>
  </si>
  <si>
    <t>Vodorovné přemístění pařezů do 1 km D přes 100 do 300 mm</t>
  </si>
  <si>
    <t>-1050923827</t>
  </si>
  <si>
    <t>25</t>
  </si>
  <si>
    <t>162201422</t>
  </si>
  <si>
    <t>Vodorovné přemístění pařezů do 1 km D přes 300 do 500 mm</t>
  </si>
  <si>
    <t>378655128</t>
  </si>
  <si>
    <t>26</t>
  </si>
  <si>
    <t>162201502</t>
  </si>
  <si>
    <t>Vodorovné přemístění větví stromů listnatých do 1 km D kmene přes 1300 do 1500 mm</t>
  </si>
  <si>
    <t>1544454788</t>
  </si>
  <si>
    <t>27</t>
  </si>
  <si>
    <t>162201512</t>
  </si>
  <si>
    <t>Vodorovné přemístění kmenů stromů listnatých do 1 km D kmene přes 1300 do 1500 mm</t>
  </si>
  <si>
    <t>1940131890</t>
  </si>
  <si>
    <t>28</t>
  </si>
  <si>
    <t>162201522</t>
  </si>
  <si>
    <t>Vodorovné přemístění pařezů do 1 km D přes 1300 do 1500 mm</t>
  </si>
  <si>
    <t>-607274555</t>
  </si>
  <si>
    <t>29</t>
  </si>
  <si>
    <t>162301501</t>
  </si>
  <si>
    <t>Vodorovné přemístění křovin do 5 km D kmene do 100 mm</t>
  </si>
  <si>
    <t>-856328016</t>
  </si>
  <si>
    <t>130"viz výkresy PD přílohy D.1.1.1.1 - D.1.1.1.2.8"</t>
  </si>
  <si>
    <t>30</t>
  </si>
  <si>
    <t>162301931</t>
  </si>
  <si>
    <t>Příplatek k vodorovnému přemístění větví stromů listnatých D kmene přes 100 do 300 mm ZKD 1 km</t>
  </si>
  <si>
    <t>-2127284922</t>
  </si>
  <si>
    <t>31</t>
  </si>
  <si>
    <t>162301932</t>
  </si>
  <si>
    <t>Příplatek k vodorovnému přemístění větví stromů listnatých D kmene přes 300 do 500 mm ZKD 1 km</t>
  </si>
  <si>
    <t>378871702</t>
  </si>
  <si>
    <t>32</t>
  </si>
  <si>
    <t>162301937</t>
  </si>
  <si>
    <t>Příplatek k vodorovnému přemístění větví stromů listnatých D kmene přes 1300 do 1500 mm ZKD 1 km</t>
  </si>
  <si>
    <t>1759629126</t>
  </si>
  <si>
    <t>33</t>
  </si>
  <si>
    <t>162301951</t>
  </si>
  <si>
    <t>Příplatek k vodorovnému přemístění kmenů stromů listnatých D kmene přes 100 do 300 mm ZKD 1 km</t>
  </si>
  <si>
    <t>750052201</t>
  </si>
  <si>
    <t>34</t>
  </si>
  <si>
    <t>162301952</t>
  </si>
  <si>
    <t>Příplatek k vodorovnému přemístění kmenů stromů listnatých D kmene přes 300 do 500 mm ZKD 1 km</t>
  </si>
  <si>
    <t>-647660221</t>
  </si>
  <si>
    <t>35</t>
  </si>
  <si>
    <t>162301957</t>
  </si>
  <si>
    <t>Příplatek k vodorovnému přemístění kmenů stromů listnatých D kmene přes 1300 do 1500 mm ZKD 1 km</t>
  </si>
  <si>
    <t>2121370412</t>
  </si>
  <si>
    <t>36</t>
  </si>
  <si>
    <t>162301971</t>
  </si>
  <si>
    <t>Příplatek k vodorovnému přemístění pařezů D přes 100 do 300 mm ZKD 1 km</t>
  </si>
  <si>
    <t>135499632</t>
  </si>
  <si>
    <t>37</t>
  </si>
  <si>
    <t>162301972</t>
  </si>
  <si>
    <t>Příplatek k vodorovnému přemístění pařezů D přes 300 do 500 mm ZKD 1 km</t>
  </si>
  <si>
    <t>1219478947</t>
  </si>
  <si>
    <t>38</t>
  </si>
  <si>
    <t>162301977</t>
  </si>
  <si>
    <t>Příplatek k vodorovnému přemístění pařezů D přes 1300 do 1500 mm ZKD 1 km</t>
  </si>
  <si>
    <t>2064315691</t>
  </si>
  <si>
    <t>39</t>
  </si>
  <si>
    <t>162351103</t>
  </si>
  <si>
    <t>Vodorovné přemístění přes 50 do 500 m výkopku/sypaniny z horniny třídy těžitelnosti I skupiny 1 až 3</t>
  </si>
  <si>
    <t>405529334</t>
  </si>
  <si>
    <t>"zemina pro zpětné ohumusování"</t>
  </si>
  <si>
    <t>40</t>
  </si>
  <si>
    <t>162651112</t>
  </si>
  <si>
    <t>Vodorovné přemístění přes 4 000 do 5000 m výkopku/sypaniny z horniny třídy těžitelnosti I skupiny 1 až 3</t>
  </si>
  <si>
    <t>1043366660</t>
  </si>
  <si>
    <t>"přebytečná ornice"</t>
  </si>
  <si>
    <t>27,7</t>
  </si>
  <si>
    <t>41</t>
  </si>
  <si>
    <t>162751117</t>
  </si>
  <si>
    <t>Vodorovné přemístění přes 9 000 do 10000 m výkopku/sypaniny z horniny třídy těžitelnosti I skupiny 1 až 3</t>
  </si>
  <si>
    <t>-1360415753</t>
  </si>
  <si>
    <t>42</t>
  </si>
  <si>
    <t>171101104</t>
  </si>
  <si>
    <t>Uložení sypaniny z hornin soudržných do násypů zhutněných do 102 % PS</t>
  </si>
  <si>
    <t>1703845237</t>
  </si>
  <si>
    <t>8,9</t>
  </si>
  <si>
    <t>43</t>
  </si>
  <si>
    <t>M</t>
  </si>
  <si>
    <t>58331R00</t>
  </si>
  <si>
    <t xml:space="preserve">vhodný hutnitelný nenamrzavý násypový materiál </t>
  </si>
  <si>
    <t>351032235</t>
  </si>
  <si>
    <t>8,9*2 'Přepočtené koeficientem množství</t>
  </si>
  <si>
    <t>44</t>
  </si>
  <si>
    <t>171152111</t>
  </si>
  <si>
    <t>Uložení sypaniny z hornin nesoudržných a sypkých do násypů zhutněných v aktivní zóně silnic a dálnic</t>
  </si>
  <si>
    <t>-1707249901</t>
  </si>
  <si>
    <t>"sanace podloží, pouze dle lokálních podmínek"</t>
  </si>
  <si>
    <t>45</t>
  </si>
  <si>
    <t>58344229</t>
  </si>
  <si>
    <t>štěrkodrť frakce 0/125</t>
  </si>
  <si>
    <t>653942445</t>
  </si>
  <si>
    <t>449,875*2 'Přepočtené koeficientem množství</t>
  </si>
  <si>
    <t>46</t>
  </si>
  <si>
    <t>171201231</t>
  </si>
  <si>
    <t>Poplatek za uložení zeminy a kamení na recyklační skládce (skládkovné) kód odpadu 17 05 04</t>
  </si>
  <si>
    <t>-816843594</t>
  </si>
  <si>
    <t>1337,875*1,8 'Přepočtené koeficientem množství</t>
  </si>
  <si>
    <t>47</t>
  </si>
  <si>
    <t>171203111</t>
  </si>
  <si>
    <t>Uložení a hrubé rozhrnutí výkopku bez zhutnění v rovině a ve svahu do 1:5</t>
  </si>
  <si>
    <t>-1788855742</t>
  </si>
  <si>
    <t>48</t>
  </si>
  <si>
    <t>171251201</t>
  </si>
  <si>
    <t>Uložení sypaniny na skládky nebo meziskládky</t>
  </si>
  <si>
    <t>-987054739</t>
  </si>
  <si>
    <t>49</t>
  </si>
  <si>
    <t>175101229</t>
  </si>
  <si>
    <t xml:space="preserve">Prosátí zeminy pro ohumusování </t>
  </si>
  <si>
    <t>-1078505842</t>
  </si>
  <si>
    <t>50</t>
  </si>
  <si>
    <t>181111122</t>
  </si>
  <si>
    <t>Plošná úprava terénu do 500 m2 zemina skupiny 1 až 4 nerovnosti přes 100 do 150 mm ve svahu přes 1:5 do 1:2</t>
  </si>
  <si>
    <t>-1038632296</t>
  </si>
  <si>
    <t>51</t>
  </si>
  <si>
    <t>181111121</t>
  </si>
  <si>
    <t>Plošná úprava terénu do 500 m2 zemina skupiny 1 až 4 nerovnosti přes 100 do 150 mm v rovinně a svahu do 1:5</t>
  </si>
  <si>
    <t>-356507125</t>
  </si>
  <si>
    <t>52</t>
  </si>
  <si>
    <t>181351003</t>
  </si>
  <si>
    <t>Rozprostření ornice tl vrstvy do 200 mm pl do 100 m2 v rovině nebo ve svahu do 1:5 strojně</t>
  </si>
  <si>
    <t>1838889496</t>
  </si>
  <si>
    <t>53</t>
  </si>
  <si>
    <t>181411132</t>
  </si>
  <si>
    <t>Založení parkového trávníku výsevem plochy do 1000 m2 ve svahu do 1:2</t>
  </si>
  <si>
    <t>1960991005</t>
  </si>
  <si>
    <t>54</t>
  </si>
  <si>
    <t>00572410</t>
  </si>
  <si>
    <t>osivo směs travní parková</t>
  </si>
  <si>
    <t>kg</t>
  </si>
  <si>
    <t>-606643162</t>
  </si>
  <si>
    <t>12*0,04 'Přepočtené koeficientem množství</t>
  </si>
  <si>
    <t>55</t>
  </si>
  <si>
    <t>181411131</t>
  </si>
  <si>
    <t>Založení parkového trávníku výsevem pl do 1000 m2 v rovině a ve svahu do 1:5</t>
  </si>
  <si>
    <t>1072120871</t>
  </si>
  <si>
    <t>56</t>
  </si>
  <si>
    <t>1189918113</t>
  </si>
  <si>
    <t>21*0,04 'Přepočtené koeficientem množství</t>
  </si>
  <si>
    <t>57</t>
  </si>
  <si>
    <t>181951112</t>
  </si>
  <si>
    <t>Úprava pláně v hornině třídy těžitelnosti I skupiny 1 až 3 se zhutněním strojně</t>
  </si>
  <si>
    <t>1170819083</t>
  </si>
  <si>
    <t>"Přehutnění parapláně sanace podloží pouze dle lokálních podmínek"</t>
  </si>
  <si>
    <t>899,75</t>
  </si>
  <si>
    <t>817,96</t>
  </si>
  <si>
    <t>58</t>
  </si>
  <si>
    <t>182351123</t>
  </si>
  <si>
    <t>Rozprostření ornice pl přes 100 do 500 m2 ve svahu přes 1:5 tl vrstvy do 200 mm strojně</t>
  </si>
  <si>
    <t>1569284420</t>
  </si>
  <si>
    <t>59</t>
  </si>
  <si>
    <t>183403161</t>
  </si>
  <si>
    <t>Obdělání půdy válením v rovině a svahu do 1:5</t>
  </si>
  <si>
    <t>1805827600</t>
  </si>
  <si>
    <t>60</t>
  </si>
  <si>
    <t>183403261</t>
  </si>
  <si>
    <t>Obdělání půdy válením ve svahu do 1:2</t>
  </si>
  <si>
    <t>-1863130441</t>
  </si>
  <si>
    <t>61</t>
  </si>
  <si>
    <t>184802111</t>
  </si>
  <si>
    <t>Chemické odplevelení před založením kultury nad 20 m2 postřikem na široko v rovině a svahu do 1:5</t>
  </si>
  <si>
    <t>-10775235</t>
  </si>
  <si>
    <t>62</t>
  </si>
  <si>
    <t>184802211</t>
  </si>
  <si>
    <t>Chemické odplevelení před založením kultury nad 20 m2 postřikem na široko ve svahu do 1:2</t>
  </si>
  <si>
    <t>939042495</t>
  </si>
  <si>
    <t>63</t>
  </si>
  <si>
    <t>185803111</t>
  </si>
  <si>
    <t>Ošetření trávníku shrabáním v rovině a svahu do 1:5</t>
  </si>
  <si>
    <t>-1657405420</t>
  </si>
  <si>
    <t>64</t>
  </si>
  <si>
    <t>185803112</t>
  </si>
  <si>
    <t>Ošetření trávníku shrabáním ve svahu do 1:2</t>
  </si>
  <si>
    <t>1412473986</t>
  </si>
  <si>
    <t>Zakládání</t>
  </si>
  <si>
    <t>65</t>
  </si>
  <si>
    <t>211561111</t>
  </si>
  <si>
    <t>Výplň odvodňovacích žeber nebo trativodů kamenivem hrubým drceným frakce 8 až 16 mm</t>
  </si>
  <si>
    <t>-1892094828</t>
  </si>
  <si>
    <t>88,7*0,3*0,25</t>
  </si>
  <si>
    <t>66</t>
  </si>
  <si>
    <t>212752702</t>
  </si>
  <si>
    <t>Trativod z drenážních trubek tunelových PVC-U SN 4 perforace 220° včetně lože otevřený výkop DN 150 pro liniové stavby</t>
  </si>
  <si>
    <t>1871434265</t>
  </si>
  <si>
    <t>88,40</t>
  </si>
  <si>
    <t>67</t>
  </si>
  <si>
    <t>213141111</t>
  </si>
  <si>
    <t>Zřízení vrstvy z geotextilie v rovině nebo ve sklonu do 1:5 š do 3 m</t>
  </si>
  <si>
    <t>13502664</t>
  </si>
  <si>
    <t>88,4*(0,3+0,3+0,25+0,4)*1,15</t>
  </si>
  <si>
    <t>68</t>
  </si>
  <si>
    <t>69311081</t>
  </si>
  <si>
    <t>geotextilie netkaná separační, ochranná, filtrační, drenážní PES 300g/m2</t>
  </si>
  <si>
    <t>-85841143</t>
  </si>
  <si>
    <t>127,217206545081*1,2 'Přepočtené koeficientem množství</t>
  </si>
  <si>
    <t>69</t>
  </si>
  <si>
    <t>233211115</t>
  </si>
  <si>
    <t>Zemní vrut pro ploty a dopravní značky D 76 mm dl 800 mm</t>
  </si>
  <si>
    <t>2068904658</t>
  </si>
  <si>
    <t>34"viz výkresy PD přílohy D.1.1.1.1 - D.1.1.1.2.8"</t>
  </si>
  <si>
    <t>Svislé a kompletní konstrukce</t>
  </si>
  <si>
    <t>70</t>
  </si>
  <si>
    <t>338171123</t>
  </si>
  <si>
    <t>Osazování sloupků a vzpěr plotových ocelových v do 2,60 m se zabetonováním</t>
  </si>
  <si>
    <t>464284831</t>
  </si>
  <si>
    <t>71</t>
  </si>
  <si>
    <t>4500026556</t>
  </si>
  <si>
    <t>Sloupek kulatý poplastovaný Zn + PVC zelený délka 2600 mm</t>
  </si>
  <si>
    <t>-1185884010</t>
  </si>
  <si>
    <t>72</t>
  </si>
  <si>
    <t>4500026586</t>
  </si>
  <si>
    <t>Vzpěra kulatá poplastovaná Zn + PVC průměr 38 mm, délka 2 000 mm</t>
  </si>
  <si>
    <t>1296257733</t>
  </si>
  <si>
    <t>73</t>
  </si>
  <si>
    <t>348401130</t>
  </si>
  <si>
    <t>Montáž oplocení ze strojového pletiva s napínacími dráty v přes 1,6 do 2,0 m</t>
  </si>
  <si>
    <t>2043352254</t>
  </si>
  <si>
    <t>74</t>
  </si>
  <si>
    <t>31327504</t>
  </si>
  <si>
    <t>pletivo drátěné plastifikované se čtvercovými oky 50/2,2mm v 2000mm</t>
  </si>
  <si>
    <t>-882174908</t>
  </si>
  <si>
    <t>54,5*1,05 'Přepočtené koeficientem množství</t>
  </si>
  <si>
    <t>Vodorovné konstrukce</t>
  </si>
  <si>
    <t>75</t>
  </si>
  <si>
    <t>411121121</t>
  </si>
  <si>
    <t>Montáž prefabrikovaných ŽB stropů ze stropních panelů š 1200 mm dl do 3800 mm</t>
  </si>
  <si>
    <t>-1085834936</t>
  </si>
  <si>
    <t>"silniční panel osazení na jímku"</t>
  </si>
  <si>
    <t>76</t>
  </si>
  <si>
    <t>59381003</t>
  </si>
  <si>
    <t>panel silniční 3,00x1,50x0,15m</t>
  </si>
  <si>
    <t>-777477828</t>
  </si>
  <si>
    <t>3,63309352517986*0,278 'Přepočtené koeficientem množství</t>
  </si>
  <si>
    <t>77</t>
  </si>
  <si>
    <t>452311121</t>
  </si>
  <si>
    <t>Podkladní desky z betonu prostého tř. C 8/10 otevřený výkop</t>
  </si>
  <si>
    <t>329113806</t>
  </si>
  <si>
    <t>88,7*0,4*0,25</t>
  </si>
  <si>
    <t>Komunikace pozemní</t>
  </si>
  <si>
    <t>78</t>
  </si>
  <si>
    <t>564851011</t>
  </si>
  <si>
    <t>Podklad ze štěrkodrtě ŠD plochy do 100 m2 tl 150 mm</t>
  </si>
  <si>
    <t>1801410893</t>
  </si>
  <si>
    <t>"Varovný pás z betonové dlažby"</t>
  </si>
  <si>
    <t>1,75</t>
  </si>
  <si>
    <t>"Lemování varovných pásů dlažbou"</t>
  </si>
  <si>
    <t>0,85</t>
  </si>
  <si>
    <t>79</t>
  </si>
  <si>
    <t>564861113</t>
  </si>
  <si>
    <t>Podklad ze štěrkodrtě ŠD plochy přes 100 m2 tl 220 mm</t>
  </si>
  <si>
    <t>-1572516010</t>
  </si>
  <si>
    <t>700</t>
  </si>
  <si>
    <t>80</t>
  </si>
  <si>
    <t>564930412</t>
  </si>
  <si>
    <t>Podklad z asfaltového recyklátu plochy do 100 m2 tl 100 mm</t>
  </si>
  <si>
    <t>435688426</t>
  </si>
  <si>
    <t>81</t>
  </si>
  <si>
    <t>565135101</t>
  </si>
  <si>
    <t>Asfaltový beton vrstva podkladní ACP 16 (obalované kamenivo OKS) tl 50 mm š do 1,5 m</t>
  </si>
  <si>
    <t>2004531988</t>
  </si>
  <si>
    <t>865</t>
  </si>
  <si>
    <t>82</t>
  </si>
  <si>
    <t>567122112</t>
  </si>
  <si>
    <t>Podklad ze směsi stmelené cementem SC C 8/10 (KSC I) tl 130 mm</t>
  </si>
  <si>
    <t>463112632</t>
  </si>
  <si>
    <t>783</t>
  </si>
  <si>
    <t>83</t>
  </si>
  <si>
    <t>573111112</t>
  </si>
  <si>
    <t>Postřik živičný infiltrační s posypem z asfaltu množství 1 kg/m2</t>
  </si>
  <si>
    <t>-2004658150</t>
  </si>
  <si>
    <t>84</t>
  </si>
  <si>
    <t>573211107</t>
  </si>
  <si>
    <t>Postřik živičný spojovací z asfaltu v množství 0,30 kg/m2</t>
  </si>
  <si>
    <t>-483399126</t>
  </si>
  <si>
    <t>85</t>
  </si>
  <si>
    <t>573211109</t>
  </si>
  <si>
    <t>Postřik živičný spojovací z asfaltu v množství 0,50 kg/m2</t>
  </si>
  <si>
    <t>299963772</t>
  </si>
  <si>
    <t>86</t>
  </si>
  <si>
    <t>577134111</t>
  </si>
  <si>
    <t>Asfaltový beton vrstva obrusná ACO 11 (ABS) tř. I tl 40 mm š do 3 m z nemodifikovaného asfaltu</t>
  </si>
  <si>
    <t>1694630740</t>
  </si>
  <si>
    <t>1358</t>
  </si>
  <si>
    <t>87</t>
  </si>
  <si>
    <t>577155112</t>
  </si>
  <si>
    <t>Asfaltový beton vrstva ložní ACL 16 (ABH) tl 60 mm š do 3 m z nemodifikovaného asfaltu</t>
  </si>
  <si>
    <t>998587687</t>
  </si>
  <si>
    <t>1039</t>
  </si>
  <si>
    <t>88</t>
  </si>
  <si>
    <t>596211110</t>
  </si>
  <si>
    <t>Kladení zámkové dlažby komunikací pro pěší ručně tl 60 mm skupiny A pl do 50 m2</t>
  </si>
  <si>
    <t>-865001167</t>
  </si>
  <si>
    <t>"Konstrukce chodníku z dlažby"</t>
  </si>
  <si>
    <t>89</t>
  </si>
  <si>
    <t>59245018</t>
  </si>
  <si>
    <t>dlažba tvar obdélník betonová 200x100x60mm přírodní</t>
  </si>
  <si>
    <t>1579913548</t>
  </si>
  <si>
    <t>42,75*1,03 'Přepočtené koeficientem množství</t>
  </si>
  <si>
    <t>90</t>
  </si>
  <si>
    <t>59245226.1</t>
  </si>
  <si>
    <t xml:space="preserve">dlažba betonová s výstupky pravidelného tvaru pro nevidomé dle TN TZÚS 12.03.04., tl. 60 mm, červená </t>
  </si>
  <si>
    <t>2117763780</t>
  </si>
  <si>
    <t>1,75*1,03 'Přepočtené koeficientem množství</t>
  </si>
  <si>
    <t>91</t>
  </si>
  <si>
    <t>596212210</t>
  </si>
  <si>
    <t>Kladení zámkové dlažby pozemních komunikací ručně tl 80 mm skupiny A pl do 50 m2</t>
  </si>
  <si>
    <t>1338355490</t>
  </si>
  <si>
    <t>92</t>
  </si>
  <si>
    <t>59245004.1</t>
  </si>
  <si>
    <t>dlažba tvar čtverec betonová 200x200x80mm, bez zkosených hran barevná</t>
  </si>
  <si>
    <t>1467212394</t>
  </si>
  <si>
    <t>5*1,02 'Přepočtené koeficientem množství</t>
  </si>
  <si>
    <t>Trubní vedení</t>
  </si>
  <si>
    <t>93</t>
  </si>
  <si>
    <t>890411851</t>
  </si>
  <si>
    <t>Bourání šachet z prefabrikovaných skruží strojně obestavěného prostoru do 1,5 m3</t>
  </si>
  <si>
    <t>-736396972</t>
  </si>
  <si>
    <t>"vybourání uliční vpusti"</t>
  </si>
  <si>
    <t>(3,14*(0,4)^2*1,45)*2</t>
  </si>
  <si>
    <t>94</t>
  </si>
  <si>
    <t>899103211</t>
  </si>
  <si>
    <t>Demontáž poklopů litinových nebo ocelových včetně rámů hmotnosti přes 100 do 150 kg</t>
  </si>
  <si>
    <t>1596592279</t>
  </si>
  <si>
    <t>"Demontáž ocelových zákrytových desek z jímky"</t>
  </si>
  <si>
    <t>95</t>
  </si>
  <si>
    <t>899202211</t>
  </si>
  <si>
    <t>Demontáž mříží litinových včetně rámů hmotnosti přes 50 do 100 kg</t>
  </si>
  <si>
    <t>308846020</t>
  </si>
  <si>
    <t>96</t>
  </si>
  <si>
    <t>899331111</t>
  </si>
  <si>
    <t>Výšková úprava uličního vstupu nebo vpusti do 200 mm zvýšením poklopu</t>
  </si>
  <si>
    <t>1208851711</t>
  </si>
  <si>
    <t>97</t>
  </si>
  <si>
    <t>911121111</t>
  </si>
  <si>
    <t>Montáž zábradlí ocelového přichyceného vruty do betonového podkladu</t>
  </si>
  <si>
    <t>1401764227</t>
  </si>
  <si>
    <t>7,75</t>
  </si>
  <si>
    <t>98</t>
  </si>
  <si>
    <t>RMAT0001</t>
  </si>
  <si>
    <t>zábradlí ocelové třímadlové, výška 1,1 m, průměr trubek 44,5 mm, pozinkované, kotveno na patní desky 3 ks a do bet. patek 0,3x0,3x0,8 m (3 ks)</t>
  </si>
  <si>
    <t>1966790498</t>
  </si>
  <si>
    <t>99</t>
  </si>
  <si>
    <t>914111111</t>
  </si>
  <si>
    <t>Montáž svislé dopravní značky do velikosti 1 m2 objímkami na sloupek nebo konzolu</t>
  </si>
  <si>
    <t>1738405008</t>
  </si>
  <si>
    <t>100</t>
  </si>
  <si>
    <t>40445620</t>
  </si>
  <si>
    <t>zákazové, příkazové dopravní značky B1-B34, C1-15 700mm</t>
  </si>
  <si>
    <t>-280086974</t>
  </si>
  <si>
    <t>101</t>
  </si>
  <si>
    <t>40445625</t>
  </si>
  <si>
    <t>informativní značky provozní IP8, IP9, IP11-IP13 500x700mm</t>
  </si>
  <si>
    <t>-1766903424</t>
  </si>
  <si>
    <t>102</t>
  </si>
  <si>
    <t>40445650</t>
  </si>
  <si>
    <t>dodatkové tabulky E7, E12, E13 500x300mm</t>
  </si>
  <si>
    <t>366228340</t>
  </si>
  <si>
    <t>103</t>
  </si>
  <si>
    <t>914511111</t>
  </si>
  <si>
    <t>Montáž sloupku dopravních značek délky do 3,5 m s betonovým základem</t>
  </si>
  <si>
    <t>332433863</t>
  </si>
  <si>
    <t>104</t>
  </si>
  <si>
    <t>40445235.1</t>
  </si>
  <si>
    <t>sloupek pro dopravní značku ( včetně betonové patky )</t>
  </si>
  <si>
    <t>695340775</t>
  </si>
  <si>
    <t>105</t>
  </si>
  <si>
    <t>915131111</t>
  </si>
  <si>
    <t>Vodorovné dopravní značení přechody pro chodce, šipky, symboly základní bílá barva</t>
  </si>
  <si>
    <t>-871724173</t>
  </si>
  <si>
    <t>106</t>
  </si>
  <si>
    <t>915231111</t>
  </si>
  <si>
    <t>Vodorovné dopravní značení přechody pro chodce, šipky, symboly bílý plast</t>
  </si>
  <si>
    <t>88124919</t>
  </si>
  <si>
    <t>107</t>
  </si>
  <si>
    <t>915621111</t>
  </si>
  <si>
    <t>Předznačení vodorovného plošného značení</t>
  </si>
  <si>
    <t>-1721033022</t>
  </si>
  <si>
    <t>19,85+41,26</t>
  </si>
  <si>
    <t>108</t>
  </si>
  <si>
    <t>91613R121</t>
  </si>
  <si>
    <t>Osazení silničního obrubníku betonového stojatého s boční opěrou do lože z betonu C 20/25 XF3</t>
  </si>
  <si>
    <t>735133350</t>
  </si>
  <si>
    <t>268+2</t>
  </si>
  <si>
    <t>109</t>
  </si>
  <si>
    <t>59217031</t>
  </si>
  <si>
    <t>obrubník betonový silniční 1000x150x250mm</t>
  </si>
  <si>
    <t>-851599939</t>
  </si>
  <si>
    <t>268*1,02 'Přepočtené koeficientem množství</t>
  </si>
  <si>
    <t>110</t>
  </si>
  <si>
    <t>59217035</t>
  </si>
  <si>
    <t>obrubník betonový obloukový vnější 780x150x250mm</t>
  </si>
  <si>
    <t>1073690905</t>
  </si>
  <si>
    <t>111</t>
  </si>
  <si>
    <t>91623R123</t>
  </si>
  <si>
    <t>Osazení chodníkového obrubníku betonového stojatého s boční opěrou do lože z betonu C 20/25 XF3</t>
  </si>
  <si>
    <t>478225561</t>
  </si>
  <si>
    <t>112</t>
  </si>
  <si>
    <t>59217016</t>
  </si>
  <si>
    <t>obrubník betonový chodníkový 1000x80x250mm</t>
  </si>
  <si>
    <t>1338999014</t>
  </si>
  <si>
    <t>12*1,02 'Přepočtené koeficientem množství</t>
  </si>
  <si>
    <t>113</t>
  </si>
  <si>
    <t>91941R311</t>
  </si>
  <si>
    <t>Vtokové čelo - 2,5 x ,5 x 1,5 m, vyztužení KARI sítí 100/100/8, otvor DN 500, vč. pomocného bednění apod.</t>
  </si>
  <si>
    <t>-1802267917</t>
  </si>
  <si>
    <t>114</t>
  </si>
  <si>
    <t>919726122</t>
  </si>
  <si>
    <t>Geotextilie pro ochranu, separaci a filtraci netkaná měrná hm přes 200 do 300 g/m2</t>
  </si>
  <si>
    <t>-195552418</t>
  </si>
  <si>
    <t>115</t>
  </si>
  <si>
    <t>919735111</t>
  </si>
  <si>
    <t>Řezání stávajícího živičného krytu hl do 50 mm</t>
  </si>
  <si>
    <t>1987503850</t>
  </si>
  <si>
    <t>150,20</t>
  </si>
  <si>
    <t>116</t>
  </si>
  <si>
    <t>91973R211</t>
  </si>
  <si>
    <t xml:space="preserve">Zalití spáry modifikovanou asfaltovou zálivkou s podrcením </t>
  </si>
  <si>
    <t>562485218</t>
  </si>
  <si>
    <t>117</t>
  </si>
  <si>
    <t>93511R311</t>
  </si>
  <si>
    <t>Osazení odvodňovacího polymerbetonového žlabu s krycím roštem šířky do 200 mm</t>
  </si>
  <si>
    <t>714030314</t>
  </si>
  <si>
    <t>118</t>
  </si>
  <si>
    <t>93511R100</t>
  </si>
  <si>
    <t xml:space="preserve">liniový odvodňovací žlab typu monoblok, D 400 </t>
  </si>
  <si>
    <t>soubor</t>
  </si>
  <si>
    <t>-1341046935</t>
  </si>
  <si>
    <t>119</t>
  </si>
  <si>
    <t>93599R212</t>
  </si>
  <si>
    <t>Obetonování žlabu betonem C 30/37</t>
  </si>
  <si>
    <t>-1994717857</t>
  </si>
  <si>
    <t>120</t>
  </si>
  <si>
    <t>93599R215</t>
  </si>
  <si>
    <t>Kotevní trny - betonářská ocel průměr 10 mm</t>
  </si>
  <si>
    <t>29713053</t>
  </si>
  <si>
    <t>70,4*0,62*0,001*1,15</t>
  </si>
  <si>
    <t>121</t>
  </si>
  <si>
    <t>962052211</t>
  </si>
  <si>
    <t>Bourání zdiva nadzákladového ze ŽB přes 1 m3</t>
  </si>
  <si>
    <t>-2111078887</t>
  </si>
  <si>
    <t>"vybourání železobetonové opěrné zdi"</t>
  </si>
  <si>
    <t>14,25*2*0,5</t>
  </si>
  <si>
    <t>963053935</t>
  </si>
  <si>
    <t>Bourání ŽB schodišťových ramen monolitických zazděných oboustranně</t>
  </si>
  <si>
    <t>1814791569</t>
  </si>
  <si>
    <t>2,55*1,33</t>
  </si>
  <si>
    <t>123</t>
  </si>
  <si>
    <t>966003814</t>
  </si>
  <si>
    <t>Rozebrání oplocení s příčníky a betonovými sloupky z prken a latí</t>
  </si>
  <si>
    <t>1941836127</t>
  </si>
  <si>
    <t>13,5</t>
  </si>
  <si>
    <t>124</t>
  </si>
  <si>
    <t>966005111</t>
  </si>
  <si>
    <t>Rozebrání a odstranění silničního zábradlí se sloupky osazenými s betonovými patkami</t>
  </si>
  <si>
    <t>-1582644623</t>
  </si>
  <si>
    <t>14,25+2*2,55+11,7</t>
  </si>
  <si>
    <t>125</t>
  </si>
  <si>
    <t>966008221</t>
  </si>
  <si>
    <t>Bourání betonového nebo polymerbetonového odvodňovacího žlabu š do 200 mm</t>
  </si>
  <si>
    <t>-706275560</t>
  </si>
  <si>
    <t>6,5"viz výkresy PD přílohy D.1.1.1.1 - D.1.1.1.2.8"</t>
  </si>
  <si>
    <t>126</t>
  </si>
  <si>
    <t>966071822</t>
  </si>
  <si>
    <t>Rozebrání oplocení z drátěného pletiva se čtvercovými oky v přes 1,6 do 2,0 m</t>
  </si>
  <si>
    <t>1160730849</t>
  </si>
  <si>
    <t>105,5</t>
  </si>
  <si>
    <t>127</t>
  </si>
  <si>
    <t>97995R101</t>
  </si>
  <si>
    <t>Půlená chránička HDPE DN 110 (včetně zemních prací - výkop, zpětný hutněný zásyp - cca 0,25 m3/bm)</t>
  </si>
  <si>
    <t>931264224</t>
  </si>
  <si>
    <t>11,5</t>
  </si>
  <si>
    <t>128</t>
  </si>
  <si>
    <t>997221551</t>
  </si>
  <si>
    <t>Vodorovná doprava suti ze sypkých materiálů do 1 km</t>
  </si>
  <si>
    <t>1588121632</t>
  </si>
  <si>
    <t>129</t>
  </si>
  <si>
    <t>997221559</t>
  </si>
  <si>
    <t>Příplatek ZKD 1 km u vodorovné dopravy suti ze sypkých materiálů</t>
  </si>
  <si>
    <t>-1575234299</t>
  </si>
  <si>
    <t>363,932*9 'Přepočtené koeficientem množství</t>
  </si>
  <si>
    <t>997221611</t>
  </si>
  <si>
    <t>Nakládání suti na dopravní prostředky pro vodorovnou dopravu</t>
  </si>
  <si>
    <t>1984408569</t>
  </si>
  <si>
    <t>131</t>
  </si>
  <si>
    <t>997221861</t>
  </si>
  <si>
    <t>Poplatek za uložení stavebního odpadu na recyklační skládce (skládkovné) z prostého betonu pod kódem 17 01 01</t>
  </si>
  <si>
    <t>-438275265</t>
  </si>
  <si>
    <t>132</t>
  </si>
  <si>
    <t>997221875</t>
  </si>
  <si>
    <t>Poplatek za uložení stavebního odpadu na recyklační skládce (skládkovné) asfaltového bez obsahu dehtu zatříděného do Katalogu odpadů pod kódem 17 03 02</t>
  </si>
  <si>
    <t>-1607783503</t>
  </si>
  <si>
    <t>998</t>
  </si>
  <si>
    <t>Přesun hmot</t>
  </si>
  <si>
    <t>133</t>
  </si>
  <si>
    <t>998225111</t>
  </si>
  <si>
    <t>Přesun hmot pro pozemní komunikace s krytem z kamene, monolitickým betonovým nebo živičným</t>
  </si>
  <si>
    <t>-942124748</t>
  </si>
  <si>
    <t>SO 102 - Oprava ploch po demolici vrátnice</t>
  </si>
  <si>
    <t xml:space="preserve">    1 - Zemní práce</t>
  </si>
  <si>
    <t>Zemní práce</t>
  </si>
  <si>
    <t>112101122</t>
  </si>
  <si>
    <t>Odstranění stromů jehličnatých průměru kmene přes 300 do 500 mm</t>
  </si>
  <si>
    <t>-1281253812</t>
  </si>
  <si>
    <t>999312354</t>
  </si>
  <si>
    <t>113107322</t>
  </si>
  <si>
    <t>Odstranění podkladu z kameniva drceného tl přes 100 do 200 mm strojně pl do 50 m2</t>
  </si>
  <si>
    <t>16111353</t>
  </si>
  <si>
    <t>113107332</t>
  </si>
  <si>
    <t>Odstranění podkladu z betonu prostého tl přes 150 do 300 mm strojně pl do 50 m2</t>
  </si>
  <si>
    <t>-1979141823</t>
  </si>
  <si>
    <t>661781168</t>
  </si>
  <si>
    <t>-1251339942</t>
  </si>
  <si>
    <t>-481288803</t>
  </si>
  <si>
    <t>121151203</t>
  </si>
  <si>
    <t>Sejmutí lesní půdy plochy do 100 m2 tl vrstvy přes 150 do 200 mm strojně</t>
  </si>
  <si>
    <t>1976050786</t>
  </si>
  <si>
    <t>162201416</t>
  </si>
  <si>
    <t>Vodorovné přemístění kmenů stromů jehličnatých do 1 km D kmene přes 300 do 500 mm</t>
  </si>
  <si>
    <t>770547307</t>
  </si>
  <si>
    <t>1412420662</t>
  </si>
  <si>
    <t>162301962</t>
  </si>
  <si>
    <t>Příplatek k vodorovnému přemístění kmenů stromů jehličnatých D kmene přes 300 do 500 mm ZKD 1 km</t>
  </si>
  <si>
    <t>990242090</t>
  </si>
  <si>
    <t>-1864051245</t>
  </si>
  <si>
    <t>-1152487612</t>
  </si>
  <si>
    <t>47*0,15</t>
  </si>
  <si>
    <t>244913077</t>
  </si>
  <si>
    <t>1506870159</t>
  </si>
  <si>
    <t>367188489</t>
  </si>
  <si>
    <t>1793227029</t>
  </si>
  <si>
    <t>-888875999</t>
  </si>
  <si>
    <t>254115213</t>
  </si>
  <si>
    <t>25121187</t>
  </si>
  <si>
    <t>180</t>
  </si>
  <si>
    <t>-1621192171</t>
  </si>
  <si>
    <t>1846791247</t>
  </si>
  <si>
    <t>483038866</t>
  </si>
  <si>
    <t>154</t>
  </si>
  <si>
    <t>899231111</t>
  </si>
  <si>
    <t>Výšková úprava uličního vstupu nebo vpusti do 200 mm zvýšením mříže</t>
  </si>
  <si>
    <t>-1270256083</t>
  </si>
  <si>
    <t>1926654071</t>
  </si>
  <si>
    <t>729828150</t>
  </si>
  <si>
    <t>-1496634701</t>
  </si>
  <si>
    <t>962042320</t>
  </si>
  <si>
    <t>Bourání zdiva nadzákladového z betonu prostého do 1 m3</t>
  </si>
  <si>
    <t>-937899055</t>
  </si>
  <si>
    <t>3*0,2*1</t>
  </si>
  <si>
    <t>966071721</t>
  </si>
  <si>
    <t>Bourání sloupků a vzpěr plotových ocelových do 2,5 m odřezáním</t>
  </si>
  <si>
    <t>1443434749</t>
  </si>
  <si>
    <t>559829008</t>
  </si>
  <si>
    <t>1744819317</t>
  </si>
  <si>
    <t>57,944*9 'Přepočtené koeficientem množství</t>
  </si>
  <si>
    <t>543588071</t>
  </si>
  <si>
    <t>509958791</t>
  </si>
  <si>
    <t>997221873</t>
  </si>
  <si>
    <t>Poplatek za uložení stavebního odpadu na recyklační skládce (skládkovné) zeminy a kamení zatříděného do Katalogu odpadů pod kódem 17 05 04</t>
  </si>
  <si>
    <t>2003790957</t>
  </si>
  <si>
    <t>-1595140424</t>
  </si>
  <si>
    <t>-1472963503</t>
  </si>
  <si>
    <t>SO 201 - Opěrná zeď</t>
  </si>
  <si>
    <t>komplet</t>
  </si>
  <si>
    <t>743372988</t>
  </si>
  <si>
    <t>SO 301 - Dešťová kanalizace</t>
  </si>
  <si>
    <t>115101202</t>
  </si>
  <si>
    <t>Čerpání vody na dopravní výšku do 10 m průměrný přítok přes 500 do 1 000 l/min</t>
  </si>
  <si>
    <t>hod</t>
  </si>
  <si>
    <t>15*8</t>
  </si>
  <si>
    <t>11510130</t>
  </si>
  <si>
    <t>Čerpací jímka vč. drenážní potrubí , zaústění</t>
  </si>
  <si>
    <t>soub</t>
  </si>
  <si>
    <t>115101302</t>
  </si>
  <si>
    <t>Pohotovost čerpací soupravy pro dopravní výšku do 10 m přítok přes 500 do 1 000 l/min</t>
  </si>
  <si>
    <t>den</t>
  </si>
  <si>
    <t>131351204</t>
  </si>
  <si>
    <t>Hloubení jam zapažených v hornině třídy těžitelnosti II skupiny 4 objem do 500 m3 strojně</t>
  </si>
  <si>
    <t>"ORL"4,5*4,5*3,210</t>
  </si>
  <si>
    <t>132354204</t>
  </si>
  <si>
    <t>Hloubení zapažených rýh š do 2000 mm v hornině třídy těžitelnosti II skupiny 4 objem do 500 m3</t>
  </si>
  <si>
    <t>89*1,2*1,5</t>
  </si>
  <si>
    <t>151811132</t>
  </si>
  <si>
    <t>Osazení pažicího boxu hl výkopu do 4 m š přes 1,2 do 2,5 m</t>
  </si>
  <si>
    <t>"potrubí " 89*1,5*2</t>
  </si>
  <si>
    <t>151811232</t>
  </si>
  <si>
    <t>Odstranění pažicího boxu hl výkopu do 4 m š přes 1,2 do 2,5 m</t>
  </si>
  <si>
    <t>153191111</t>
  </si>
  <si>
    <t>Zřízení variabilního pažení výkopu ocelovým ohlubňovým rámem se štětovnicemi plochy do 30 m2</t>
  </si>
  <si>
    <t>"ORL" 4,5*3,21*4</t>
  </si>
  <si>
    <t>153191221</t>
  </si>
  <si>
    <t>Odstranění variabilního pažení výkopu ocelovým ohlubňovým rámem se štětovnicemi plochy do 30 m2</t>
  </si>
  <si>
    <t>162751137</t>
  </si>
  <si>
    <t>Vodorovné přemístění přes 9 000 do 10000 m výkopku/sypaniny z horniny třídy těžitelnosti II skupiny 4 a 5</t>
  </si>
  <si>
    <t>65,003+160,2</t>
  </si>
  <si>
    <t>171201221</t>
  </si>
  <si>
    <t>Poplatek za uložení na skládce (skládkovné) zeminy a kamení kód odpadu 17 05 04</t>
  </si>
  <si>
    <t>225,203*1,8</t>
  </si>
  <si>
    <t>174101101</t>
  </si>
  <si>
    <t>Zásyp jam, šachet rýh nebo kolem objektů sypaninou se zhutněním</t>
  </si>
  <si>
    <t>"potrubí" 160,2-10,680-53,4</t>
  </si>
  <si>
    <t>"ORL" 65,003-2,403-1,503-3,14*1,36*1,36*1,82</t>
  </si>
  <si>
    <t>58337344</t>
  </si>
  <si>
    <t>štěrkopísek frakce 0/32</t>
  </si>
  <si>
    <t>146,647*1,8</t>
  </si>
  <si>
    <t>175151101</t>
  </si>
  <si>
    <t>Obsypání potrubí strojně sypaninou bez prohození, uloženou do 3 m</t>
  </si>
  <si>
    <t>"DN 200" 89*1,2*0,5</t>
  </si>
  <si>
    <t>58337302</t>
  </si>
  <si>
    <t>štěrkopísek frakce 0/16</t>
  </si>
  <si>
    <t>53,4*1,8</t>
  </si>
  <si>
    <t>212751104</t>
  </si>
  <si>
    <t>Trativod z drenážních trubek flexibilních PVC-U SN 4 perforace 360° včetně lože otevřený výkop DN 100 pro meliorace</t>
  </si>
  <si>
    <t>451541111</t>
  </si>
  <si>
    <t>Lože pod potrubí otevřený výkop ze štěrkodrtě</t>
  </si>
  <si>
    <t>"DN 1000"1,5*1,5*0,1*4</t>
  </si>
  <si>
    <t>"ORL" 3,165*3,165*0,15</t>
  </si>
  <si>
    <t>451573111</t>
  </si>
  <si>
    <t>Lože pod potrubí otevřený výkop ze štěrkopísku</t>
  </si>
  <si>
    <t>89*1,2*0,1</t>
  </si>
  <si>
    <t>452112111</t>
  </si>
  <si>
    <t>Osazení betonových prstenců nebo rámů v do 100 mm</t>
  </si>
  <si>
    <t>59224147</t>
  </si>
  <si>
    <t>prstenec šachtový vyrovnávací betonový rovný 625x100x80mm</t>
  </si>
  <si>
    <t>59224145</t>
  </si>
  <si>
    <t>prstenec šachtový vyrovnávací betonový rovný 625x100x40mm</t>
  </si>
  <si>
    <t>59224146</t>
  </si>
  <si>
    <t>prstenec šachtový vyrovnávací betonový rovný 625x100x60mm</t>
  </si>
  <si>
    <t>452112122</t>
  </si>
  <si>
    <t>Osazení betonových prstenců nebo rámů v do 200 mm</t>
  </si>
  <si>
    <t>59224149</t>
  </si>
  <si>
    <t>prstenec šachtový vyrovnávací betonový rovný 625x100x120mm</t>
  </si>
  <si>
    <t>452311131</t>
  </si>
  <si>
    <t>Podkladní desky z betonu prostého tř. C 12/15 otevřený výkop</t>
  </si>
  <si>
    <t>4*1,5*1,5*0,1</t>
  </si>
  <si>
    <t>452321151</t>
  </si>
  <si>
    <t>Podkladní desky ze ŽB tř. C 20/25 otevřený výkop</t>
  </si>
  <si>
    <t>3,165*3,165*0,15</t>
  </si>
  <si>
    <t>452368211</t>
  </si>
  <si>
    <t>Výztuž podkladních desek nebo bloků nebo pražců otevřený výkop ze svařovaných sítí Kari</t>
  </si>
  <si>
    <t>3,165*3,165*0,008</t>
  </si>
  <si>
    <t>871353121</t>
  </si>
  <si>
    <t>Montáž kanalizačního potrubí z PVC těsněné gumovým kroužkem otevřený výkop sklon do 20 % DN 200</t>
  </si>
  <si>
    <t>28611240</t>
  </si>
  <si>
    <t>trubka kanalizační PVC-U DN 200x5000mm SN12</t>
  </si>
  <si>
    <t>877355221</t>
  </si>
  <si>
    <t>Montáž tvarovek z tvrdého PVC-systém KG nebo z polypropylenu-systém KG 2000 dvouosé DN 200</t>
  </si>
  <si>
    <t>28611396</t>
  </si>
  <si>
    <t>odbočka kanalizační PVC s hrdlem 200/200/45°</t>
  </si>
  <si>
    <t>892352121</t>
  </si>
  <si>
    <t>Tlaková zkouška vzduchem potrubí DN 200 těsnícím vakem ucpávkovým</t>
  </si>
  <si>
    <t>úsek</t>
  </si>
  <si>
    <t>894411111</t>
  </si>
  <si>
    <t>Zřízení šachet kanalizačních z betonových dílců na potrubí DN do 200 dno beton tř. C 25/30</t>
  </si>
  <si>
    <t>59224023</t>
  </si>
  <si>
    <t>dno betonové šachtové DN 200 betonový žlab i nástupnice 100x63,5x15cm</t>
  </si>
  <si>
    <t>59224348</t>
  </si>
  <si>
    <t>těsnění elastomerové pro spojení šachetních dílů DN 1000</t>
  </si>
  <si>
    <t>59224050</t>
  </si>
  <si>
    <t>skruž pro kanalizační šachty se zabudovanými stupadly 100x25x12cm</t>
  </si>
  <si>
    <t>59224168</t>
  </si>
  <si>
    <t>skruž betonová přechodová 62,5/100x60x12cm, stupadla poplastovaná kapsová</t>
  </si>
  <si>
    <t>R81</t>
  </si>
  <si>
    <t>Odlučovač lehkých kapalin 20VF EO/PB SV - plastová nádrž s vystrojením ,s obetonování- vč. izolace D+M</t>
  </si>
  <si>
    <t>R82</t>
  </si>
  <si>
    <t>Vložení revizní šachty do stávajícího potrubí D+M</t>
  </si>
  <si>
    <t>899104112</t>
  </si>
  <si>
    <t>Osazení poklopů litinových nebo ocelových včetně rámů pro třídu zatížení D400, E600</t>
  </si>
  <si>
    <t>28661935</t>
  </si>
  <si>
    <t>poklop šachtový litinový  DN 600 pro třídu zatížení D400</t>
  </si>
  <si>
    <t>998276101</t>
  </si>
  <si>
    <t>Přesun hmot pro trubní vedení z trub z plastických hmot otevřený výkop</t>
  </si>
  <si>
    <t xml:space="preserve">VON - Vedlejší a ostatní náklady </t>
  </si>
  <si>
    <t>VRN - Vedlejší rozpočtové náklady</t>
  </si>
  <si>
    <t>VRN</t>
  </si>
  <si>
    <t>Vedlejší rozpočtové náklady</t>
  </si>
  <si>
    <t>VRN_01</t>
  </si>
  <si>
    <t>Průzkumné, geodetické a projektové práce (geodetické práce před výstavbou, geodetické práce po výstavbě, vytyčení tras podzemních sítí technické infrastruktury, dokumentace skutečného provedení, zaměření skutečného provedení)</t>
  </si>
  <si>
    <t>Kč</t>
  </si>
  <si>
    <t>-1405184863</t>
  </si>
  <si>
    <t>VRN_02</t>
  </si>
  <si>
    <t>Zařízení staveniště, provizorní přístupy na pozemky</t>
  </si>
  <si>
    <t>-2104063894</t>
  </si>
  <si>
    <t>VRN_03</t>
  </si>
  <si>
    <t>Inženýrská činnost</t>
  </si>
  <si>
    <t>1884033881</t>
  </si>
  <si>
    <t>VRN_04</t>
  </si>
  <si>
    <t>Provozní vlivy</t>
  </si>
  <si>
    <t>-1090006733</t>
  </si>
  <si>
    <t>VRN_05</t>
  </si>
  <si>
    <t>Dopravní značení na staveništi</t>
  </si>
  <si>
    <t>-898169760</t>
  </si>
  <si>
    <t>VRN_06</t>
  </si>
  <si>
    <t xml:space="preserve">Vyhotovení dokladů potřebných pro předání díla např. revize, zkoušky (mj. hutnění), zaškolení a další práce, služby, dodávky a režijní náklady </t>
  </si>
  <si>
    <t>2042679942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</si>
</sst>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6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3"/>
      <c r="AQ5" s="23"/>
      <c r="AR5" s="21"/>
      <c r="BE5" s="28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88" t="s">
        <v>17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23"/>
      <c r="AQ6" s="23"/>
      <c r="AR6" s="21"/>
      <c r="BE6" s="28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84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8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4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8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28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4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284"/>
      <c r="BS13" s="18" t="s">
        <v>6</v>
      </c>
    </row>
    <row r="14" spans="1:74" ht="12.75">
      <c r="B14" s="22"/>
      <c r="C14" s="23"/>
      <c r="D14" s="23"/>
      <c r="E14" s="289" t="s">
        <v>28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28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4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8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284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4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8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284"/>
      <c r="BS20" s="18" t="s">
        <v>30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4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4"/>
    </row>
    <row r="23" spans="1:71" s="1" customFormat="1" ht="59.25" customHeight="1">
      <c r="B23" s="22"/>
      <c r="C23" s="23"/>
      <c r="D23" s="23"/>
      <c r="E23" s="291" t="s">
        <v>33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O23" s="23"/>
      <c r="AP23" s="23"/>
      <c r="AQ23" s="23"/>
      <c r="AR23" s="21"/>
      <c r="BE23" s="28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4"/>
    </row>
    <row r="26" spans="1:71" s="2" customFormat="1" ht="25.9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2">
        <f>ROUND(AG94,2)</f>
        <v>0</v>
      </c>
      <c r="AL26" s="293"/>
      <c r="AM26" s="293"/>
      <c r="AN26" s="293"/>
      <c r="AO26" s="293"/>
      <c r="AP26" s="37"/>
      <c r="AQ26" s="37"/>
      <c r="AR26" s="40"/>
      <c r="BE26" s="28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4" t="s">
        <v>35</v>
      </c>
      <c r="M28" s="294"/>
      <c r="N28" s="294"/>
      <c r="O28" s="294"/>
      <c r="P28" s="294"/>
      <c r="Q28" s="37"/>
      <c r="R28" s="37"/>
      <c r="S28" s="37"/>
      <c r="T28" s="37"/>
      <c r="U28" s="37"/>
      <c r="V28" s="37"/>
      <c r="W28" s="294" t="s">
        <v>36</v>
      </c>
      <c r="X28" s="294"/>
      <c r="Y28" s="294"/>
      <c r="Z28" s="294"/>
      <c r="AA28" s="294"/>
      <c r="AB28" s="294"/>
      <c r="AC28" s="294"/>
      <c r="AD28" s="294"/>
      <c r="AE28" s="294"/>
      <c r="AF28" s="37"/>
      <c r="AG28" s="37"/>
      <c r="AH28" s="37"/>
      <c r="AI28" s="37"/>
      <c r="AJ28" s="37"/>
      <c r="AK28" s="294" t="s">
        <v>37</v>
      </c>
      <c r="AL28" s="294"/>
      <c r="AM28" s="294"/>
      <c r="AN28" s="294"/>
      <c r="AO28" s="294"/>
      <c r="AP28" s="37"/>
      <c r="AQ28" s="37"/>
      <c r="AR28" s="40"/>
      <c r="BE28" s="284"/>
    </row>
    <row r="29" spans="1:71" s="3" customFormat="1" ht="14.45" customHeight="1"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297">
        <v>0.21</v>
      </c>
      <c r="M29" s="296"/>
      <c r="N29" s="296"/>
      <c r="O29" s="296"/>
      <c r="P29" s="296"/>
      <c r="Q29" s="42"/>
      <c r="R29" s="42"/>
      <c r="S29" s="42"/>
      <c r="T29" s="42"/>
      <c r="U29" s="42"/>
      <c r="V29" s="42"/>
      <c r="W29" s="295">
        <f>ROUND(AZ94, 2)</f>
        <v>0</v>
      </c>
      <c r="X29" s="296"/>
      <c r="Y29" s="296"/>
      <c r="Z29" s="296"/>
      <c r="AA29" s="296"/>
      <c r="AB29" s="296"/>
      <c r="AC29" s="296"/>
      <c r="AD29" s="296"/>
      <c r="AE29" s="296"/>
      <c r="AF29" s="42"/>
      <c r="AG29" s="42"/>
      <c r="AH29" s="42"/>
      <c r="AI29" s="42"/>
      <c r="AJ29" s="42"/>
      <c r="AK29" s="295">
        <f>ROUND(AV94, 2)</f>
        <v>0</v>
      </c>
      <c r="AL29" s="296"/>
      <c r="AM29" s="296"/>
      <c r="AN29" s="296"/>
      <c r="AO29" s="296"/>
      <c r="AP29" s="42"/>
      <c r="AQ29" s="42"/>
      <c r="AR29" s="43"/>
      <c r="BE29" s="285"/>
    </row>
    <row r="30" spans="1:71" s="3" customFormat="1" ht="14.45" customHeight="1"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297">
        <v>0.15</v>
      </c>
      <c r="M30" s="296"/>
      <c r="N30" s="296"/>
      <c r="O30" s="296"/>
      <c r="P30" s="296"/>
      <c r="Q30" s="42"/>
      <c r="R30" s="42"/>
      <c r="S30" s="42"/>
      <c r="T30" s="42"/>
      <c r="U30" s="42"/>
      <c r="V30" s="42"/>
      <c r="W30" s="295">
        <f>ROUND(BA94, 2)</f>
        <v>0</v>
      </c>
      <c r="X30" s="296"/>
      <c r="Y30" s="296"/>
      <c r="Z30" s="296"/>
      <c r="AA30" s="296"/>
      <c r="AB30" s="296"/>
      <c r="AC30" s="296"/>
      <c r="AD30" s="296"/>
      <c r="AE30" s="296"/>
      <c r="AF30" s="42"/>
      <c r="AG30" s="42"/>
      <c r="AH30" s="42"/>
      <c r="AI30" s="42"/>
      <c r="AJ30" s="42"/>
      <c r="AK30" s="295">
        <f>ROUND(AW94, 2)</f>
        <v>0</v>
      </c>
      <c r="AL30" s="296"/>
      <c r="AM30" s="296"/>
      <c r="AN30" s="296"/>
      <c r="AO30" s="296"/>
      <c r="AP30" s="42"/>
      <c r="AQ30" s="42"/>
      <c r="AR30" s="43"/>
      <c r="BE30" s="285"/>
    </row>
    <row r="31" spans="1:71" s="3" customFormat="1" ht="14.45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297">
        <v>0.21</v>
      </c>
      <c r="M31" s="296"/>
      <c r="N31" s="296"/>
      <c r="O31" s="296"/>
      <c r="P31" s="296"/>
      <c r="Q31" s="42"/>
      <c r="R31" s="42"/>
      <c r="S31" s="42"/>
      <c r="T31" s="42"/>
      <c r="U31" s="42"/>
      <c r="V31" s="42"/>
      <c r="W31" s="295">
        <f>ROUND(BB94, 2)</f>
        <v>0</v>
      </c>
      <c r="X31" s="296"/>
      <c r="Y31" s="296"/>
      <c r="Z31" s="296"/>
      <c r="AA31" s="296"/>
      <c r="AB31" s="296"/>
      <c r="AC31" s="296"/>
      <c r="AD31" s="296"/>
      <c r="AE31" s="296"/>
      <c r="AF31" s="42"/>
      <c r="AG31" s="42"/>
      <c r="AH31" s="42"/>
      <c r="AI31" s="42"/>
      <c r="AJ31" s="42"/>
      <c r="AK31" s="295">
        <v>0</v>
      </c>
      <c r="AL31" s="296"/>
      <c r="AM31" s="296"/>
      <c r="AN31" s="296"/>
      <c r="AO31" s="296"/>
      <c r="AP31" s="42"/>
      <c r="AQ31" s="42"/>
      <c r="AR31" s="43"/>
      <c r="BE31" s="285"/>
    </row>
    <row r="32" spans="1:71" s="3" customFormat="1" ht="14.45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297">
        <v>0.15</v>
      </c>
      <c r="M32" s="296"/>
      <c r="N32" s="296"/>
      <c r="O32" s="296"/>
      <c r="P32" s="296"/>
      <c r="Q32" s="42"/>
      <c r="R32" s="42"/>
      <c r="S32" s="42"/>
      <c r="T32" s="42"/>
      <c r="U32" s="42"/>
      <c r="V32" s="42"/>
      <c r="W32" s="295">
        <f>ROUND(BC94, 2)</f>
        <v>0</v>
      </c>
      <c r="X32" s="296"/>
      <c r="Y32" s="296"/>
      <c r="Z32" s="296"/>
      <c r="AA32" s="296"/>
      <c r="AB32" s="296"/>
      <c r="AC32" s="296"/>
      <c r="AD32" s="296"/>
      <c r="AE32" s="296"/>
      <c r="AF32" s="42"/>
      <c r="AG32" s="42"/>
      <c r="AH32" s="42"/>
      <c r="AI32" s="42"/>
      <c r="AJ32" s="42"/>
      <c r="AK32" s="295">
        <v>0</v>
      </c>
      <c r="AL32" s="296"/>
      <c r="AM32" s="296"/>
      <c r="AN32" s="296"/>
      <c r="AO32" s="296"/>
      <c r="AP32" s="42"/>
      <c r="AQ32" s="42"/>
      <c r="AR32" s="43"/>
      <c r="BE32" s="285"/>
    </row>
    <row r="33" spans="1:57" s="3" customFormat="1" ht="14.45" hidden="1" customHeight="1"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297">
        <v>0</v>
      </c>
      <c r="M33" s="296"/>
      <c r="N33" s="296"/>
      <c r="O33" s="296"/>
      <c r="P33" s="296"/>
      <c r="Q33" s="42"/>
      <c r="R33" s="42"/>
      <c r="S33" s="42"/>
      <c r="T33" s="42"/>
      <c r="U33" s="42"/>
      <c r="V33" s="42"/>
      <c r="W33" s="295">
        <f>ROUND(BD94, 2)</f>
        <v>0</v>
      </c>
      <c r="X33" s="296"/>
      <c r="Y33" s="296"/>
      <c r="Z33" s="296"/>
      <c r="AA33" s="296"/>
      <c r="AB33" s="296"/>
      <c r="AC33" s="296"/>
      <c r="AD33" s="296"/>
      <c r="AE33" s="296"/>
      <c r="AF33" s="42"/>
      <c r="AG33" s="42"/>
      <c r="AH33" s="42"/>
      <c r="AI33" s="42"/>
      <c r="AJ33" s="42"/>
      <c r="AK33" s="295">
        <v>0</v>
      </c>
      <c r="AL33" s="296"/>
      <c r="AM33" s="296"/>
      <c r="AN33" s="296"/>
      <c r="AO33" s="296"/>
      <c r="AP33" s="42"/>
      <c r="AQ33" s="42"/>
      <c r="AR33" s="43"/>
      <c r="BE33" s="285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4"/>
    </row>
    <row r="35" spans="1:57" s="2" customFormat="1" ht="25.9" customHeight="1">
      <c r="A35" s="35"/>
      <c r="B35" s="36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301" t="s">
        <v>46</v>
      </c>
      <c r="Y35" s="299"/>
      <c r="Z35" s="299"/>
      <c r="AA35" s="299"/>
      <c r="AB35" s="299"/>
      <c r="AC35" s="46"/>
      <c r="AD35" s="46"/>
      <c r="AE35" s="46"/>
      <c r="AF35" s="46"/>
      <c r="AG35" s="46"/>
      <c r="AH35" s="46"/>
      <c r="AI35" s="46"/>
      <c r="AJ35" s="46"/>
      <c r="AK35" s="298">
        <f>SUM(AK26:AK33)</f>
        <v>0</v>
      </c>
      <c r="AL35" s="299"/>
      <c r="AM35" s="299"/>
      <c r="AN35" s="299"/>
      <c r="AO35" s="30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48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49</v>
      </c>
      <c r="AI60" s="39"/>
      <c r="AJ60" s="39"/>
      <c r="AK60" s="39"/>
      <c r="AL60" s="39"/>
      <c r="AM60" s="53" t="s">
        <v>50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51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52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49</v>
      </c>
      <c r="AI75" s="39"/>
      <c r="AJ75" s="39"/>
      <c r="AK75" s="39"/>
      <c r="AL75" s="39"/>
      <c r="AM75" s="53" t="s">
        <v>50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221-22-11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2" t="str">
        <f>K6</f>
        <v>Rozšíření místní komunikace a stání cisteren ve Mstěticích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64" t="str">
        <f>IF(AN8= "","",AN8)</f>
        <v>25. 5. 2022</v>
      </c>
      <c r="AN87" s="264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65" t="str">
        <f>IF(E17="","",E17)</f>
        <v xml:space="preserve"> </v>
      </c>
      <c r="AN89" s="266"/>
      <c r="AO89" s="266"/>
      <c r="AP89" s="266"/>
      <c r="AQ89" s="37"/>
      <c r="AR89" s="40"/>
      <c r="AS89" s="267" t="s">
        <v>54</v>
      </c>
      <c r="AT89" s="268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265" t="str">
        <f>IF(E20="","",E20)</f>
        <v xml:space="preserve"> </v>
      </c>
      <c r="AN90" s="266"/>
      <c r="AO90" s="266"/>
      <c r="AP90" s="266"/>
      <c r="AQ90" s="37"/>
      <c r="AR90" s="40"/>
      <c r="AS90" s="269"/>
      <c r="AT90" s="270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1"/>
      <c r="AT91" s="272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3" t="s">
        <v>55</v>
      </c>
      <c r="D92" s="274"/>
      <c r="E92" s="274"/>
      <c r="F92" s="274"/>
      <c r="G92" s="274"/>
      <c r="H92" s="74"/>
      <c r="I92" s="276" t="s">
        <v>56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5" t="s">
        <v>57</v>
      </c>
      <c r="AH92" s="274"/>
      <c r="AI92" s="274"/>
      <c r="AJ92" s="274"/>
      <c r="AK92" s="274"/>
      <c r="AL92" s="274"/>
      <c r="AM92" s="274"/>
      <c r="AN92" s="276" t="s">
        <v>58</v>
      </c>
      <c r="AO92" s="274"/>
      <c r="AP92" s="277"/>
      <c r="AQ92" s="75" t="s">
        <v>59</v>
      </c>
      <c r="AR92" s="40"/>
      <c r="AS92" s="76" t="s">
        <v>60</v>
      </c>
      <c r="AT92" s="77" t="s">
        <v>61</v>
      </c>
      <c r="AU92" s="77" t="s">
        <v>62</v>
      </c>
      <c r="AV92" s="77" t="s">
        <v>63</v>
      </c>
      <c r="AW92" s="77" t="s">
        <v>64</v>
      </c>
      <c r="AX92" s="77" t="s">
        <v>65</v>
      </c>
      <c r="AY92" s="77" t="s">
        <v>66</v>
      </c>
      <c r="AZ92" s="77" t="s">
        <v>67</v>
      </c>
      <c r="BA92" s="77" t="s">
        <v>68</v>
      </c>
      <c r="BB92" s="77" t="s">
        <v>69</v>
      </c>
      <c r="BC92" s="77" t="s">
        <v>70</v>
      </c>
      <c r="BD92" s="78" t="s">
        <v>71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72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1">
        <f>ROUND(SUM(AG95:AG100),2)</f>
        <v>0</v>
      </c>
      <c r="AH94" s="281"/>
      <c r="AI94" s="281"/>
      <c r="AJ94" s="281"/>
      <c r="AK94" s="281"/>
      <c r="AL94" s="281"/>
      <c r="AM94" s="281"/>
      <c r="AN94" s="282">
        <f t="shared" ref="AN94:AN100" si="0">SUM(AG94,AT94)</f>
        <v>0</v>
      </c>
      <c r="AO94" s="282"/>
      <c r="AP94" s="282"/>
      <c r="AQ94" s="86" t="s">
        <v>1</v>
      </c>
      <c r="AR94" s="87"/>
      <c r="AS94" s="88">
        <f>ROUND(SUM(AS95:AS100),2)</f>
        <v>0</v>
      </c>
      <c r="AT94" s="89">
        <f t="shared" ref="AT94:AT100" si="1">ROUND(SUM(AV94:AW94),2)</f>
        <v>0</v>
      </c>
      <c r="AU94" s="90">
        <f>ROUND(SUM(AU95:AU100),5)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ROUND(SUM(AZ95:AZ100),2)</f>
        <v>0</v>
      </c>
      <c r="BA94" s="89">
        <f>ROUND(SUM(BA95:BA100),2)</f>
        <v>0</v>
      </c>
      <c r="BB94" s="89">
        <f>ROUND(SUM(BB95:BB100),2)</f>
        <v>0</v>
      </c>
      <c r="BC94" s="89">
        <f>ROUND(SUM(BC95:BC100),2)</f>
        <v>0</v>
      </c>
      <c r="BD94" s="91">
        <f>ROUND(SUM(BD95:BD100),2)</f>
        <v>0</v>
      </c>
      <c r="BS94" s="92" t="s">
        <v>73</v>
      </c>
      <c r="BT94" s="92" t="s">
        <v>74</v>
      </c>
      <c r="BU94" s="93" t="s">
        <v>75</v>
      </c>
      <c r="BV94" s="92" t="s">
        <v>76</v>
      </c>
      <c r="BW94" s="92" t="s">
        <v>5</v>
      </c>
      <c r="BX94" s="92" t="s">
        <v>77</v>
      </c>
      <c r="CL94" s="92" t="s">
        <v>1</v>
      </c>
    </row>
    <row r="95" spans="1:91" s="7" customFormat="1" ht="16.5" customHeight="1">
      <c r="A95" s="94" t="s">
        <v>78</v>
      </c>
      <c r="B95" s="95"/>
      <c r="C95" s="96"/>
      <c r="D95" s="278" t="s">
        <v>79</v>
      </c>
      <c r="E95" s="278"/>
      <c r="F95" s="278"/>
      <c r="G95" s="278"/>
      <c r="H95" s="278"/>
      <c r="I95" s="97"/>
      <c r="J95" s="278" t="s">
        <v>80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79">
        <f>'SO 001 - Demolice vrátnice'!J30</f>
        <v>0</v>
      </c>
      <c r="AH95" s="280"/>
      <c r="AI95" s="280"/>
      <c r="AJ95" s="280"/>
      <c r="AK95" s="280"/>
      <c r="AL95" s="280"/>
      <c r="AM95" s="280"/>
      <c r="AN95" s="279">
        <f t="shared" si="0"/>
        <v>0</v>
      </c>
      <c r="AO95" s="280"/>
      <c r="AP95" s="280"/>
      <c r="AQ95" s="98" t="s">
        <v>81</v>
      </c>
      <c r="AR95" s="99"/>
      <c r="AS95" s="100">
        <v>0</v>
      </c>
      <c r="AT95" s="101">
        <f t="shared" si="1"/>
        <v>0</v>
      </c>
      <c r="AU95" s="102">
        <f>'SO 001 - Demolice vrátnice'!P119</f>
        <v>0</v>
      </c>
      <c r="AV95" s="101">
        <f>'SO 001 - Demolice vrátnice'!J33</f>
        <v>0</v>
      </c>
      <c r="AW95" s="101">
        <f>'SO 001 - Demolice vrátnice'!J34</f>
        <v>0</v>
      </c>
      <c r="AX95" s="101">
        <f>'SO 001 - Demolice vrátnice'!J35</f>
        <v>0</v>
      </c>
      <c r="AY95" s="101">
        <f>'SO 001 - Demolice vrátnice'!J36</f>
        <v>0</v>
      </c>
      <c r="AZ95" s="101">
        <f>'SO 001 - Demolice vrátnice'!F33</f>
        <v>0</v>
      </c>
      <c r="BA95" s="101">
        <f>'SO 001 - Demolice vrátnice'!F34</f>
        <v>0</v>
      </c>
      <c r="BB95" s="101">
        <f>'SO 001 - Demolice vrátnice'!F35</f>
        <v>0</v>
      </c>
      <c r="BC95" s="101">
        <f>'SO 001 - Demolice vrátnice'!F36</f>
        <v>0</v>
      </c>
      <c r="BD95" s="103">
        <f>'SO 001 - Demolice vrátnice'!F37</f>
        <v>0</v>
      </c>
      <c r="BT95" s="104" t="s">
        <v>82</v>
      </c>
      <c r="BV95" s="104" t="s">
        <v>76</v>
      </c>
      <c r="BW95" s="104" t="s">
        <v>83</v>
      </c>
      <c r="BX95" s="104" t="s">
        <v>5</v>
      </c>
      <c r="CL95" s="104" t="s">
        <v>1</v>
      </c>
      <c r="CM95" s="104" t="s">
        <v>84</v>
      </c>
    </row>
    <row r="96" spans="1:91" s="7" customFormat="1" ht="16.5" customHeight="1">
      <c r="A96" s="94" t="s">
        <v>78</v>
      </c>
      <c r="B96" s="95"/>
      <c r="C96" s="96"/>
      <c r="D96" s="278" t="s">
        <v>85</v>
      </c>
      <c r="E96" s="278"/>
      <c r="F96" s="278"/>
      <c r="G96" s="278"/>
      <c r="H96" s="278"/>
      <c r="I96" s="97"/>
      <c r="J96" s="278" t="s">
        <v>86</v>
      </c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279">
        <f>'SO 101 - Komunikace'!J30</f>
        <v>0</v>
      </c>
      <c r="AH96" s="280"/>
      <c r="AI96" s="280"/>
      <c r="AJ96" s="280"/>
      <c r="AK96" s="280"/>
      <c r="AL96" s="280"/>
      <c r="AM96" s="280"/>
      <c r="AN96" s="279">
        <f t="shared" si="0"/>
        <v>0</v>
      </c>
      <c r="AO96" s="280"/>
      <c r="AP96" s="280"/>
      <c r="AQ96" s="98" t="s">
        <v>81</v>
      </c>
      <c r="AR96" s="99"/>
      <c r="AS96" s="100">
        <v>0</v>
      </c>
      <c r="AT96" s="101">
        <f t="shared" si="1"/>
        <v>0</v>
      </c>
      <c r="AU96" s="102">
        <f>'SO 101 - Komunikace'!P126</f>
        <v>0</v>
      </c>
      <c r="AV96" s="101">
        <f>'SO 101 - Komunikace'!J33</f>
        <v>0</v>
      </c>
      <c r="AW96" s="101">
        <f>'SO 101 - Komunikace'!J34</f>
        <v>0</v>
      </c>
      <c r="AX96" s="101">
        <f>'SO 101 - Komunikace'!J35</f>
        <v>0</v>
      </c>
      <c r="AY96" s="101">
        <f>'SO 101 - Komunikace'!J36</f>
        <v>0</v>
      </c>
      <c r="AZ96" s="101">
        <f>'SO 101 - Komunikace'!F33</f>
        <v>0</v>
      </c>
      <c r="BA96" s="101">
        <f>'SO 101 - Komunikace'!F34</f>
        <v>0</v>
      </c>
      <c r="BB96" s="101">
        <f>'SO 101 - Komunikace'!F35</f>
        <v>0</v>
      </c>
      <c r="BC96" s="101">
        <f>'SO 101 - Komunikace'!F36</f>
        <v>0</v>
      </c>
      <c r="BD96" s="103">
        <f>'SO 101 - Komunikace'!F37</f>
        <v>0</v>
      </c>
      <c r="BT96" s="104" t="s">
        <v>82</v>
      </c>
      <c r="BV96" s="104" t="s">
        <v>76</v>
      </c>
      <c r="BW96" s="104" t="s">
        <v>87</v>
      </c>
      <c r="BX96" s="104" t="s">
        <v>5</v>
      </c>
      <c r="CL96" s="104" t="s">
        <v>1</v>
      </c>
      <c r="CM96" s="104" t="s">
        <v>84</v>
      </c>
    </row>
    <row r="97" spans="1:91" s="7" customFormat="1" ht="16.5" customHeight="1">
      <c r="A97" s="94" t="s">
        <v>78</v>
      </c>
      <c r="B97" s="95"/>
      <c r="C97" s="96"/>
      <c r="D97" s="278" t="s">
        <v>88</v>
      </c>
      <c r="E97" s="278"/>
      <c r="F97" s="278"/>
      <c r="G97" s="278"/>
      <c r="H97" s="278"/>
      <c r="I97" s="97"/>
      <c r="J97" s="278" t="s">
        <v>89</v>
      </c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279">
        <f>'SO 102 - Oprava ploch po ...'!J30</f>
        <v>0</v>
      </c>
      <c r="AH97" s="280"/>
      <c r="AI97" s="280"/>
      <c r="AJ97" s="280"/>
      <c r="AK97" s="280"/>
      <c r="AL97" s="280"/>
      <c r="AM97" s="280"/>
      <c r="AN97" s="279">
        <f t="shared" si="0"/>
        <v>0</v>
      </c>
      <c r="AO97" s="280"/>
      <c r="AP97" s="280"/>
      <c r="AQ97" s="98" t="s">
        <v>81</v>
      </c>
      <c r="AR97" s="99"/>
      <c r="AS97" s="100">
        <v>0</v>
      </c>
      <c r="AT97" s="101">
        <f t="shared" si="1"/>
        <v>0</v>
      </c>
      <c r="AU97" s="102">
        <f>'SO 102 - Oprava ploch po ...'!P123</f>
        <v>0</v>
      </c>
      <c r="AV97" s="101">
        <f>'SO 102 - Oprava ploch po ...'!J33</f>
        <v>0</v>
      </c>
      <c r="AW97" s="101">
        <f>'SO 102 - Oprava ploch po ...'!J34</f>
        <v>0</v>
      </c>
      <c r="AX97" s="101">
        <f>'SO 102 - Oprava ploch po ...'!J35</f>
        <v>0</v>
      </c>
      <c r="AY97" s="101">
        <f>'SO 102 - Oprava ploch po ...'!J36</f>
        <v>0</v>
      </c>
      <c r="AZ97" s="101">
        <f>'SO 102 - Oprava ploch po ...'!F33</f>
        <v>0</v>
      </c>
      <c r="BA97" s="101">
        <f>'SO 102 - Oprava ploch po ...'!F34</f>
        <v>0</v>
      </c>
      <c r="BB97" s="101">
        <f>'SO 102 - Oprava ploch po ...'!F35</f>
        <v>0</v>
      </c>
      <c r="BC97" s="101">
        <f>'SO 102 - Oprava ploch po ...'!F36</f>
        <v>0</v>
      </c>
      <c r="BD97" s="103">
        <f>'SO 102 - Oprava ploch po ...'!F37</f>
        <v>0</v>
      </c>
      <c r="BT97" s="104" t="s">
        <v>82</v>
      </c>
      <c r="BV97" s="104" t="s">
        <v>76</v>
      </c>
      <c r="BW97" s="104" t="s">
        <v>90</v>
      </c>
      <c r="BX97" s="104" t="s">
        <v>5</v>
      </c>
      <c r="CL97" s="104" t="s">
        <v>1</v>
      </c>
      <c r="CM97" s="104" t="s">
        <v>84</v>
      </c>
    </row>
    <row r="98" spans="1:91" s="7" customFormat="1" ht="16.5" customHeight="1">
      <c r="A98" s="94" t="s">
        <v>78</v>
      </c>
      <c r="B98" s="95"/>
      <c r="C98" s="96"/>
      <c r="D98" s="278" t="s">
        <v>91</v>
      </c>
      <c r="E98" s="278"/>
      <c r="F98" s="278"/>
      <c r="G98" s="278"/>
      <c r="H98" s="278"/>
      <c r="I98" s="97"/>
      <c r="J98" s="278" t="s">
        <v>92</v>
      </c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279">
        <f>'SO 201 - Opěrná zeď'!J30</f>
        <v>0</v>
      </c>
      <c r="AH98" s="280"/>
      <c r="AI98" s="280"/>
      <c r="AJ98" s="280"/>
      <c r="AK98" s="280"/>
      <c r="AL98" s="280"/>
      <c r="AM98" s="280"/>
      <c r="AN98" s="279">
        <f t="shared" si="0"/>
        <v>0</v>
      </c>
      <c r="AO98" s="280"/>
      <c r="AP98" s="280"/>
      <c r="AQ98" s="98" t="s">
        <v>81</v>
      </c>
      <c r="AR98" s="99"/>
      <c r="AS98" s="100">
        <v>0</v>
      </c>
      <c r="AT98" s="101">
        <f t="shared" si="1"/>
        <v>0</v>
      </c>
      <c r="AU98" s="102">
        <f>'SO 201 - Opěrná zeď'!P117</f>
        <v>0</v>
      </c>
      <c r="AV98" s="101">
        <f>'SO 201 - Opěrná zeď'!J33</f>
        <v>0</v>
      </c>
      <c r="AW98" s="101">
        <f>'SO 201 - Opěrná zeď'!J34</f>
        <v>0</v>
      </c>
      <c r="AX98" s="101">
        <f>'SO 201 - Opěrná zeď'!J35</f>
        <v>0</v>
      </c>
      <c r="AY98" s="101">
        <f>'SO 201 - Opěrná zeď'!J36</f>
        <v>0</v>
      </c>
      <c r="AZ98" s="101">
        <f>'SO 201 - Opěrná zeď'!F33</f>
        <v>0</v>
      </c>
      <c r="BA98" s="101">
        <f>'SO 201 - Opěrná zeď'!F34</f>
        <v>0</v>
      </c>
      <c r="BB98" s="101">
        <f>'SO 201 - Opěrná zeď'!F35</f>
        <v>0</v>
      </c>
      <c r="BC98" s="101">
        <f>'SO 201 - Opěrná zeď'!F36</f>
        <v>0</v>
      </c>
      <c r="BD98" s="103">
        <f>'SO 201 - Opěrná zeď'!F37</f>
        <v>0</v>
      </c>
      <c r="BT98" s="104" t="s">
        <v>82</v>
      </c>
      <c r="BV98" s="104" t="s">
        <v>76</v>
      </c>
      <c r="BW98" s="104" t="s">
        <v>93</v>
      </c>
      <c r="BX98" s="104" t="s">
        <v>5</v>
      </c>
      <c r="CL98" s="104" t="s">
        <v>1</v>
      </c>
      <c r="CM98" s="104" t="s">
        <v>84</v>
      </c>
    </row>
    <row r="99" spans="1:91" s="7" customFormat="1" ht="16.5" customHeight="1">
      <c r="A99" s="94" t="s">
        <v>78</v>
      </c>
      <c r="B99" s="95"/>
      <c r="C99" s="96"/>
      <c r="D99" s="278" t="s">
        <v>94</v>
      </c>
      <c r="E99" s="278"/>
      <c r="F99" s="278"/>
      <c r="G99" s="278"/>
      <c r="H99" s="278"/>
      <c r="I99" s="97"/>
      <c r="J99" s="278" t="s">
        <v>95</v>
      </c>
      <c r="K99" s="278"/>
      <c r="L99" s="278"/>
      <c r="M99" s="278"/>
      <c r="N99" s="278"/>
      <c r="O99" s="278"/>
      <c r="P99" s="278"/>
      <c r="Q99" s="278"/>
      <c r="R99" s="278"/>
      <c r="S99" s="278"/>
      <c r="T99" s="278"/>
      <c r="U99" s="278"/>
      <c r="V99" s="278"/>
      <c r="W99" s="278"/>
      <c r="X99" s="278"/>
      <c r="Y99" s="278"/>
      <c r="Z99" s="278"/>
      <c r="AA99" s="278"/>
      <c r="AB99" s="278"/>
      <c r="AC99" s="278"/>
      <c r="AD99" s="278"/>
      <c r="AE99" s="278"/>
      <c r="AF99" s="278"/>
      <c r="AG99" s="279">
        <f>'SO 301 - Dešťová kanalizace'!J30</f>
        <v>0</v>
      </c>
      <c r="AH99" s="280"/>
      <c r="AI99" s="280"/>
      <c r="AJ99" s="280"/>
      <c r="AK99" s="280"/>
      <c r="AL99" s="280"/>
      <c r="AM99" s="280"/>
      <c r="AN99" s="279">
        <f t="shared" si="0"/>
        <v>0</v>
      </c>
      <c r="AO99" s="280"/>
      <c r="AP99" s="280"/>
      <c r="AQ99" s="98" t="s">
        <v>81</v>
      </c>
      <c r="AR99" s="99"/>
      <c r="AS99" s="100">
        <v>0</v>
      </c>
      <c r="AT99" s="101">
        <f t="shared" si="1"/>
        <v>0</v>
      </c>
      <c r="AU99" s="102">
        <f>'SO 301 - Dešťová kanalizace'!P122</f>
        <v>0</v>
      </c>
      <c r="AV99" s="101">
        <f>'SO 301 - Dešťová kanalizace'!J33</f>
        <v>0</v>
      </c>
      <c r="AW99" s="101">
        <f>'SO 301 - Dešťová kanalizace'!J34</f>
        <v>0</v>
      </c>
      <c r="AX99" s="101">
        <f>'SO 301 - Dešťová kanalizace'!J35</f>
        <v>0</v>
      </c>
      <c r="AY99" s="101">
        <f>'SO 301 - Dešťová kanalizace'!J36</f>
        <v>0</v>
      </c>
      <c r="AZ99" s="101">
        <f>'SO 301 - Dešťová kanalizace'!F33</f>
        <v>0</v>
      </c>
      <c r="BA99" s="101">
        <f>'SO 301 - Dešťová kanalizace'!F34</f>
        <v>0</v>
      </c>
      <c r="BB99" s="101">
        <f>'SO 301 - Dešťová kanalizace'!F35</f>
        <v>0</v>
      </c>
      <c r="BC99" s="101">
        <f>'SO 301 - Dešťová kanalizace'!F36</f>
        <v>0</v>
      </c>
      <c r="BD99" s="103">
        <f>'SO 301 - Dešťová kanalizace'!F37</f>
        <v>0</v>
      </c>
      <c r="BT99" s="104" t="s">
        <v>82</v>
      </c>
      <c r="BV99" s="104" t="s">
        <v>76</v>
      </c>
      <c r="BW99" s="104" t="s">
        <v>96</v>
      </c>
      <c r="BX99" s="104" t="s">
        <v>5</v>
      </c>
      <c r="CL99" s="104" t="s">
        <v>1</v>
      </c>
      <c r="CM99" s="104" t="s">
        <v>84</v>
      </c>
    </row>
    <row r="100" spans="1:91" s="7" customFormat="1" ht="16.5" customHeight="1">
      <c r="A100" s="94" t="s">
        <v>78</v>
      </c>
      <c r="B100" s="95"/>
      <c r="C100" s="96"/>
      <c r="D100" s="278" t="s">
        <v>97</v>
      </c>
      <c r="E100" s="278"/>
      <c r="F100" s="278"/>
      <c r="G100" s="278"/>
      <c r="H100" s="278"/>
      <c r="I100" s="97"/>
      <c r="J100" s="278" t="s">
        <v>98</v>
      </c>
      <c r="K100" s="278"/>
      <c r="L100" s="278"/>
      <c r="M100" s="278"/>
      <c r="N100" s="278"/>
      <c r="O100" s="278"/>
      <c r="P100" s="278"/>
      <c r="Q100" s="278"/>
      <c r="R100" s="278"/>
      <c r="S100" s="278"/>
      <c r="T100" s="278"/>
      <c r="U100" s="278"/>
      <c r="V100" s="278"/>
      <c r="W100" s="278"/>
      <c r="X100" s="278"/>
      <c r="Y100" s="278"/>
      <c r="Z100" s="278"/>
      <c r="AA100" s="278"/>
      <c r="AB100" s="278"/>
      <c r="AC100" s="278"/>
      <c r="AD100" s="278"/>
      <c r="AE100" s="278"/>
      <c r="AF100" s="278"/>
      <c r="AG100" s="279">
        <f>'VON - Vedlejší a ostatní ...'!J30</f>
        <v>0</v>
      </c>
      <c r="AH100" s="280"/>
      <c r="AI100" s="280"/>
      <c r="AJ100" s="280"/>
      <c r="AK100" s="280"/>
      <c r="AL100" s="280"/>
      <c r="AM100" s="280"/>
      <c r="AN100" s="279">
        <f t="shared" si="0"/>
        <v>0</v>
      </c>
      <c r="AO100" s="280"/>
      <c r="AP100" s="280"/>
      <c r="AQ100" s="98" t="s">
        <v>81</v>
      </c>
      <c r="AR100" s="99"/>
      <c r="AS100" s="105">
        <v>0</v>
      </c>
      <c r="AT100" s="106">
        <f t="shared" si="1"/>
        <v>0</v>
      </c>
      <c r="AU100" s="107">
        <f>'VON - Vedlejší a ostatní ...'!P117</f>
        <v>0</v>
      </c>
      <c r="AV100" s="106">
        <f>'VON - Vedlejší a ostatní ...'!J33</f>
        <v>0</v>
      </c>
      <c r="AW100" s="106">
        <f>'VON - Vedlejší a ostatní ...'!J34</f>
        <v>0</v>
      </c>
      <c r="AX100" s="106">
        <f>'VON - Vedlejší a ostatní ...'!J35</f>
        <v>0</v>
      </c>
      <c r="AY100" s="106">
        <f>'VON - Vedlejší a ostatní ...'!J36</f>
        <v>0</v>
      </c>
      <c r="AZ100" s="106">
        <f>'VON - Vedlejší a ostatní ...'!F33</f>
        <v>0</v>
      </c>
      <c r="BA100" s="106">
        <f>'VON - Vedlejší a ostatní ...'!F34</f>
        <v>0</v>
      </c>
      <c r="BB100" s="106">
        <f>'VON - Vedlejší a ostatní ...'!F35</f>
        <v>0</v>
      </c>
      <c r="BC100" s="106">
        <f>'VON - Vedlejší a ostatní ...'!F36</f>
        <v>0</v>
      </c>
      <c r="BD100" s="108">
        <f>'VON - Vedlejší a ostatní ...'!F37</f>
        <v>0</v>
      </c>
      <c r="BT100" s="104" t="s">
        <v>82</v>
      </c>
      <c r="BV100" s="104" t="s">
        <v>76</v>
      </c>
      <c r="BW100" s="104" t="s">
        <v>99</v>
      </c>
      <c r="BX100" s="104" t="s">
        <v>5</v>
      </c>
      <c r="CL100" s="104" t="s">
        <v>1</v>
      </c>
      <c r="CM100" s="104" t="s">
        <v>84</v>
      </c>
    </row>
    <row r="101" spans="1:9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0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9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40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algorithmName="SHA-512" hashValue="N6Wtk8mI3S+YwMZHNuBBAwWCAeAQrN5u06viYg5N+xpA/mryUaQX/NrUwjXOE1VNCyQIU2Gdd9MAsg29q33JRA==" saltValue="WIfTamB6+IFhAx64mTnj2Y7ST7F22Y8mXI9tZfa+Mg6lM4+JnPcGgSwKerrzT9jKWLaYAsKiRL720Igy1YQaQ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01 - Demolice vrátnice'!C2" display="/" xr:uid="{00000000-0004-0000-0000-000000000000}"/>
    <hyperlink ref="A96" location="'SO 101 - Komunikace'!C2" display="/" xr:uid="{00000000-0004-0000-0000-000001000000}"/>
    <hyperlink ref="A97" location="'SO 102 - Oprava ploch po ...'!C2" display="/" xr:uid="{00000000-0004-0000-0000-000002000000}"/>
    <hyperlink ref="A98" location="'SO 201 - Opěrná zeď'!C2" display="/" xr:uid="{00000000-0004-0000-0000-000003000000}"/>
    <hyperlink ref="A99" location="'SO 301 - Dešťová kanalizace'!C2" display="/" xr:uid="{00000000-0004-0000-0000-000004000000}"/>
    <hyperlink ref="A100" location="'VON - Vedlejší a ostatní ...'!C2" display="/" xr:uid="{00000000-0004-0000-0000-000005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83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3" t="str">
        <f>'Rekapitulace stavby'!K6</f>
        <v>Rozšíření místní komunikace a stání cisteren ve Mstěticích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5" t="s">
        <v>102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ROUND((SUM(BE119:BE130)),  2)</f>
        <v>0</v>
      </c>
      <c r="G33" s="35"/>
      <c r="H33" s="35"/>
      <c r="I33" s="125">
        <v>0.21</v>
      </c>
      <c r="J33" s="124">
        <f>ROUND(((SUM(BE119:BE130))*I33),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ROUND((SUM(BF119:BF130)),  2)</f>
        <v>0</v>
      </c>
      <c r="G34" s="35"/>
      <c r="H34" s="35"/>
      <c r="I34" s="125">
        <v>0.15</v>
      </c>
      <c r="J34" s="124">
        <f>ROUND(((SUM(BF119:BF130))*I34),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ROUND((SUM(BG119:BG130)),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ROUND((SUM(BH119:BH130)),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ROUND((SUM(BI119:BI130)),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0" t="str">
        <f>E7</f>
        <v>Rozšíření místní komunikace a stání cisteren ve Mstěticích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SO 001 - Demolice vrátnice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J119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108</v>
      </c>
      <c r="E97" s="151"/>
      <c r="F97" s="151"/>
      <c r="G97" s="151"/>
      <c r="H97" s="151"/>
      <c r="I97" s="151"/>
      <c r="J97" s="152">
        <f>J120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109</v>
      </c>
      <c r="E98" s="157"/>
      <c r="F98" s="157"/>
      <c r="G98" s="157"/>
      <c r="H98" s="157"/>
      <c r="I98" s="157"/>
      <c r="J98" s="158">
        <f>J121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110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4" t="s">
        <v>111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16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10" t="str">
        <f>E7</f>
        <v>Rozšíření místní komunikace a stání cisteren ve Mstěticích</v>
      </c>
      <c r="F109" s="311"/>
      <c r="G109" s="311"/>
      <c r="H109" s="311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101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262" t="str">
        <f>E9</f>
        <v>SO 001 - Demolice vrátnice</v>
      </c>
      <c r="F111" s="312"/>
      <c r="G111" s="312"/>
      <c r="H111" s="312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20</v>
      </c>
      <c r="D113" s="37"/>
      <c r="E113" s="37"/>
      <c r="F113" s="28" t="str">
        <f>F12</f>
        <v xml:space="preserve"> </v>
      </c>
      <c r="G113" s="37"/>
      <c r="H113" s="37"/>
      <c r="I113" s="30" t="s">
        <v>22</v>
      </c>
      <c r="J113" s="67" t="str">
        <f>IF(J12="","",J12)</f>
        <v>25. 5. 2022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24</v>
      </c>
      <c r="D115" s="37"/>
      <c r="E115" s="37"/>
      <c r="F115" s="28" t="str">
        <f>E15</f>
        <v xml:space="preserve"> </v>
      </c>
      <c r="G115" s="37"/>
      <c r="H115" s="37"/>
      <c r="I115" s="30" t="s">
        <v>29</v>
      </c>
      <c r="J115" s="33" t="str">
        <f>E21</f>
        <v xml:space="preserve"> 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27</v>
      </c>
      <c r="D116" s="37"/>
      <c r="E116" s="37"/>
      <c r="F116" s="28" t="str">
        <f>IF(E18="","",E18)</f>
        <v>Vyplň údaj</v>
      </c>
      <c r="G116" s="37"/>
      <c r="H116" s="37"/>
      <c r="I116" s="30" t="s">
        <v>31</v>
      </c>
      <c r="J116" s="33" t="str">
        <f>E24</f>
        <v xml:space="preserve"> 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0"/>
      <c r="B118" s="161"/>
      <c r="C118" s="162" t="s">
        <v>112</v>
      </c>
      <c r="D118" s="163" t="s">
        <v>59</v>
      </c>
      <c r="E118" s="163" t="s">
        <v>55</v>
      </c>
      <c r="F118" s="163" t="s">
        <v>56</v>
      </c>
      <c r="G118" s="163" t="s">
        <v>113</v>
      </c>
      <c r="H118" s="163" t="s">
        <v>114</v>
      </c>
      <c r="I118" s="163" t="s">
        <v>115</v>
      </c>
      <c r="J118" s="164" t="s">
        <v>105</v>
      </c>
      <c r="K118" s="165" t="s">
        <v>116</v>
      </c>
      <c r="L118" s="166"/>
      <c r="M118" s="76" t="s">
        <v>1</v>
      </c>
      <c r="N118" s="77" t="s">
        <v>38</v>
      </c>
      <c r="O118" s="77" t="s">
        <v>117</v>
      </c>
      <c r="P118" s="77" t="s">
        <v>118</v>
      </c>
      <c r="Q118" s="77" t="s">
        <v>119</v>
      </c>
      <c r="R118" s="77" t="s">
        <v>120</v>
      </c>
      <c r="S118" s="77" t="s">
        <v>121</v>
      </c>
      <c r="T118" s="78" t="s">
        <v>122</v>
      </c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</row>
    <row r="119" spans="1:65" s="2" customFormat="1" ht="22.9" customHeight="1">
      <c r="A119" s="35"/>
      <c r="B119" s="36"/>
      <c r="C119" s="83" t="s">
        <v>123</v>
      </c>
      <c r="D119" s="37"/>
      <c r="E119" s="37"/>
      <c r="F119" s="37"/>
      <c r="G119" s="37"/>
      <c r="H119" s="37"/>
      <c r="I119" s="37"/>
      <c r="J119" s="167">
        <f>BK119</f>
        <v>0</v>
      </c>
      <c r="K119" s="37"/>
      <c r="L119" s="40"/>
      <c r="M119" s="79"/>
      <c r="N119" s="168"/>
      <c r="O119" s="80"/>
      <c r="P119" s="169">
        <f>P120</f>
        <v>0</v>
      </c>
      <c r="Q119" s="80"/>
      <c r="R119" s="169">
        <f>R120</f>
        <v>0</v>
      </c>
      <c r="S119" s="80"/>
      <c r="T119" s="170">
        <f>T120</f>
        <v>35.362349999999999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73</v>
      </c>
      <c r="AU119" s="18" t="s">
        <v>107</v>
      </c>
      <c r="BK119" s="171">
        <f>BK120</f>
        <v>0</v>
      </c>
    </row>
    <row r="120" spans="1:65" s="12" customFormat="1" ht="25.9" customHeight="1">
      <c r="B120" s="172"/>
      <c r="C120" s="173"/>
      <c r="D120" s="174" t="s">
        <v>73</v>
      </c>
      <c r="E120" s="175" t="s">
        <v>124</v>
      </c>
      <c r="F120" s="175" t="s">
        <v>125</v>
      </c>
      <c r="G120" s="173"/>
      <c r="H120" s="173"/>
      <c r="I120" s="176"/>
      <c r="J120" s="177">
        <f>BK120</f>
        <v>0</v>
      </c>
      <c r="K120" s="173"/>
      <c r="L120" s="178"/>
      <c r="M120" s="179"/>
      <c r="N120" s="180"/>
      <c r="O120" s="180"/>
      <c r="P120" s="181">
        <f>P121+P124</f>
        <v>0</v>
      </c>
      <c r="Q120" s="180"/>
      <c r="R120" s="181">
        <f>R121+R124</f>
        <v>0</v>
      </c>
      <c r="S120" s="180"/>
      <c r="T120" s="182">
        <f>T121+T124</f>
        <v>35.362349999999999</v>
      </c>
      <c r="AR120" s="183" t="s">
        <v>82</v>
      </c>
      <c r="AT120" s="184" t="s">
        <v>73</v>
      </c>
      <c r="AU120" s="184" t="s">
        <v>74</v>
      </c>
      <c r="AY120" s="183" t="s">
        <v>126</v>
      </c>
      <c r="BK120" s="185">
        <f>BK121+BK124</f>
        <v>0</v>
      </c>
    </row>
    <row r="121" spans="1:65" s="12" customFormat="1" ht="22.9" customHeight="1">
      <c r="B121" s="172"/>
      <c r="C121" s="173"/>
      <c r="D121" s="174" t="s">
        <v>73</v>
      </c>
      <c r="E121" s="186" t="s">
        <v>127</v>
      </c>
      <c r="F121" s="186" t="s">
        <v>128</v>
      </c>
      <c r="G121" s="173"/>
      <c r="H121" s="173"/>
      <c r="I121" s="176"/>
      <c r="J121" s="187">
        <f>BK121</f>
        <v>0</v>
      </c>
      <c r="K121" s="173"/>
      <c r="L121" s="178"/>
      <c r="M121" s="179"/>
      <c r="N121" s="180"/>
      <c r="O121" s="180"/>
      <c r="P121" s="181">
        <f>SUM(P122:P123)</f>
        <v>0</v>
      </c>
      <c r="Q121" s="180"/>
      <c r="R121" s="181">
        <f>SUM(R122:R123)</f>
        <v>0</v>
      </c>
      <c r="S121" s="180"/>
      <c r="T121" s="182">
        <f>SUM(T122:T123)</f>
        <v>35.362349999999999</v>
      </c>
      <c r="AR121" s="183" t="s">
        <v>82</v>
      </c>
      <c r="AT121" s="184" t="s">
        <v>73</v>
      </c>
      <c r="AU121" s="184" t="s">
        <v>82</v>
      </c>
      <c r="AY121" s="183" t="s">
        <v>126</v>
      </c>
      <c r="BK121" s="185">
        <f>SUM(BK122:BK123)</f>
        <v>0</v>
      </c>
    </row>
    <row r="122" spans="1:65" s="2" customFormat="1" ht="33" customHeight="1">
      <c r="A122" s="35"/>
      <c r="B122" s="36"/>
      <c r="C122" s="188" t="s">
        <v>82</v>
      </c>
      <c r="D122" s="188" t="s">
        <v>129</v>
      </c>
      <c r="E122" s="189" t="s">
        <v>130</v>
      </c>
      <c r="F122" s="190" t="s">
        <v>131</v>
      </c>
      <c r="G122" s="191" t="s">
        <v>132</v>
      </c>
      <c r="H122" s="192">
        <v>78.582999999999998</v>
      </c>
      <c r="I122" s="193"/>
      <c r="J122" s="194">
        <f>ROUND(I122*H122,2)</f>
        <v>0</v>
      </c>
      <c r="K122" s="195"/>
      <c r="L122" s="40"/>
      <c r="M122" s="196" t="s">
        <v>1</v>
      </c>
      <c r="N122" s="197" t="s">
        <v>39</v>
      </c>
      <c r="O122" s="72"/>
      <c r="P122" s="198">
        <f>O122*H122</f>
        <v>0</v>
      </c>
      <c r="Q122" s="198">
        <v>0</v>
      </c>
      <c r="R122" s="198">
        <f>Q122*H122</f>
        <v>0</v>
      </c>
      <c r="S122" s="198">
        <v>0.45</v>
      </c>
      <c r="T122" s="199">
        <f>S122*H122</f>
        <v>35.362349999999999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0" t="s">
        <v>133</v>
      </c>
      <c r="AT122" s="200" t="s">
        <v>129</v>
      </c>
      <c r="AU122" s="200" t="s">
        <v>84</v>
      </c>
      <c r="AY122" s="18" t="s">
        <v>126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8" t="s">
        <v>82</v>
      </c>
      <c r="BK122" s="201">
        <f>ROUND(I122*H122,2)</f>
        <v>0</v>
      </c>
      <c r="BL122" s="18" t="s">
        <v>133</v>
      </c>
      <c r="BM122" s="200" t="s">
        <v>134</v>
      </c>
    </row>
    <row r="123" spans="1:65" s="13" customFormat="1" ht="11.25">
      <c r="B123" s="202"/>
      <c r="C123" s="203"/>
      <c r="D123" s="204" t="s">
        <v>135</v>
      </c>
      <c r="E123" s="205" t="s">
        <v>1</v>
      </c>
      <c r="F123" s="206" t="s">
        <v>136</v>
      </c>
      <c r="G123" s="203"/>
      <c r="H123" s="207">
        <v>78.582999999999998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135</v>
      </c>
      <c r="AU123" s="213" t="s">
        <v>84</v>
      </c>
      <c r="AV123" s="13" t="s">
        <v>84</v>
      </c>
      <c r="AW123" s="13" t="s">
        <v>30</v>
      </c>
      <c r="AX123" s="13" t="s">
        <v>82</v>
      </c>
      <c r="AY123" s="213" t="s">
        <v>126</v>
      </c>
    </row>
    <row r="124" spans="1:65" s="12" customFormat="1" ht="22.9" customHeight="1">
      <c r="B124" s="172"/>
      <c r="C124" s="173"/>
      <c r="D124" s="174" t="s">
        <v>73</v>
      </c>
      <c r="E124" s="186" t="s">
        <v>137</v>
      </c>
      <c r="F124" s="186" t="s">
        <v>138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SUM(P125:P130)</f>
        <v>0</v>
      </c>
      <c r="Q124" s="180"/>
      <c r="R124" s="181">
        <f>SUM(R125:R130)</f>
        <v>0</v>
      </c>
      <c r="S124" s="180"/>
      <c r="T124" s="182">
        <f>SUM(T125:T130)</f>
        <v>0</v>
      </c>
      <c r="AR124" s="183" t="s">
        <v>82</v>
      </c>
      <c r="AT124" s="184" t="s">
        <v>73</v>
      </c>
      <c r="AU124" s="184" t="s">
        <v>82</v>
      </c>
      <c r="AY124" s="183" t="s">
        <v>126</v>
      </c>
      <c r="BK124" s="185">
        <f>SUM(BK125:BK130)</f>
        <v>0</v>
      </c>
    </row>
    <row r="125" spans="1:65" s="2" customFormat="1" ht="24.2" customHeight="1">
      <c r="A125" s="35"/>
      <c r="B125" s="36"/>
      <c r="C125" s="188" t="s">
        <v>84</v>
      </c>
      <c r="D125" s="188" t="s">
        <v>129</v>
      </c>
      <c r="E125" s="189" t="s">
        <v>139</v>
      </c>
      <c r="F125" s="190" t="s">
        <v>140</v>
      </c>
      <c r="G125" s="191" t="s">
        <v>141</v>
      </c>
      <c r="H125" s="192">
        <v>35.362000000000002</v>
      </c>
      <c r="I125" s="193"/>
      <c r="J125" s="194">
        <f>ROUND(I125*H125,2)</f>
        <v>0</v>
      </c>
      <c r="K125" s="195"/>
      <c r="L125" s="40"/>
      <c r="M125" s="196" t="s">
        <v>1</v>
      </c>
      <c r="N125" s="197" t="s">
        <v>39</v>
      </c>
      <c r="O125" s="72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0" t="s">
        <v>133</v>
      </c>
      <c r="AT125" s="200" t="s">
        <v>129</v>
      </c>
      <c r="AU125" s="200" t="s">
        <v>84</v>
      </c>
      <c r="AY125" s="18" t="s">
        <v>126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8" t="s">
        <v>82</v>
      </c>
      <c r="BK125" s="201">
        <f>ROUND(I125*H125,2)</f>
        <v>0</v>
      </c>
      <c r="BL125" s="18" t="s">
        <v>133</v>
      </c>
      <c r="BM125" s="200" t="s">
        <v>142</v>
      </c>
    </row>
    <row r="126" spans="1:65" s="2" customFormat="1" ht="24.2" customHeight="1">
      <c r="A126" s="35"/>
      <c r="B126" s="36"/>
      <c r="C126" s="188" t="s">
        <v>143</v>
      </c>
      <c r="D126" s="188" t="s">
        <v>129</v>
      </c>
      <c r="E126" s="189" t="s">
        <v>144</v>
      </c>
      <c r="F126" s="190" t="s">
        <v>145</v>
      </c>
      <c r="G126" s="191" t="s">
        <v>141</v>
      </c>
      <c r="H126" s="192">
        <v>35.362000000000002</v>
      </c>
      <c r="I126" s="193"/>
      <c r="J126" s="194">
        <f>ROUND(I126*H126,2)</f>
        <v>0</v>
      </c>
      <c r="K126" s="195"/>
      <c r="L126" s="40"/>
      <c r="M126" s="196" t="s">
        <v>1</v>
      </c>
      <c r="N126" s="197" t="s">
        <v>39</v>
      </c>
      <c r="O126" s="72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133</v>
      </c>
      <c r="AT126" s="200" t="s">
        <v>129</v>
      </c>
      <c r="AU126" s="200" t="s">
        <v>84</v>
      </c>
      <c r="AY126" s="18" t="s">
        <v>126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8" t="s">
        <v>82</v>
      </c>
      <c r="BK126" s="201">
        <f>ROUND(I126*H126,2)</f>
        <v>0</v>
      </c>
      <c r="BL126" s="18" t="s">
        <v>133</v>
      </c>
      <c r="BM126" s="200" t="s">
        <v>146</v>
      </c>
    </row>
    <row r="127" spans="1:65" s="2" customFormat="1" ht="24.2" customHeight="1">
      <c r="A127" s="35"/>
      <c r="B127" s="36"/>
      <c r="C127" s="188" t="s">
        <v>133</v>
      </c>
      <c r="D127" s="188" t="s">
        <v>129</v>
      </c>
      <c r="E127" s="189" t="s">
        <v>147</v>
      </c>
      <c r="F127" s="190" t="s">
        <v>148</v>
      </c>
      <c r="G127" s="191" t="s">
        <v>141</v>
      </c>
      <c r="H127" s="192">
        <v>318.25799999999998</v>
      </c>
      <c r="I127" s="193"/>
      <c r="J127" s="194">
        <f>ROUND(I127*H127,2)</f>
        <v>0</v>
      </c>
      <c r="K127" s="195"/>
      <c r="L127" s="40"/>
      <c r="M127" s="196" t="s">
        <v>1</v>
      </c>
      <c r="N127" s="197" t="s">
        <v>39</v>
      </c>
      <c r="O127" s="72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133</v>
      </c>
      <c r="AT127" s="200" t="s">
        <v>129</v>
      </c>
      <c r="AU127" s="200" t="s">
        <v>84</v>
      </c>
      <c r="AY127" s="18" t="s">
        <v>126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82</v>
      </c>
      <c r="BK127" s="201">
        <f>ROUND(I127*H127,2)</f>
        <v>0</v>
      </c>
      <c r="BL127" s="18" t="s">
        <v>133</v>
      </c>
      <c r="BM127" s="200" t="s">
        <v>149</v>
      </c>
    </row>
    <row r="128" spans="1:65" s="13" customFormat="1" ht="11.25">
      <c r="B128" s="202"/>
      <c r="C128" s="203"/>
      <c r="D128" s="204" t="s">
        <v>135</v>
      </c>
      <c r="E128" s="203"/>
      <c r="F128" s="206" t="s">
        <v>150</v>
      </c>
      <c r="G128" s="203"/>
      <c r="H128" s="207">
        <v>318.25799999999998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135</v>
      </c>
      <c r="AU128" s="213" t="s">
        <v>84</v>
      </c>
      <c r="AV128" s="13" t="s">
        <v>84</v>
      </c>
      <c r="AW128" s="13" t="s">
        <v>4</v>
      </c>
      <c r="AX128" s="13" t="s">
        <v>82</v>
      </c>
      <c r="AY128" s="213" t="s">
        <v>126</v>
      </c>
    </row>
    <row r="129" spans="1:65" s="2" customFormat="1" ht="16.5" customHeight="1">
      <c r="A129" s="35"/>
      <c r="B129" s="36"/>
      <c r="C129" s="188" t="s">
        <v>151</v>
      </c>
      <c r="D129" s="188" t="s">
        <v>129</v>
      </c>
      <c r="E129" s="189" t="s">
        <v>152</v>
      </c>
      <c r="F129" s="190" t="s">
        <v>153</v>
      </c>
      <c r="G129" s="191" t="s">
        <v>141</v>
      </c>
      <c r="H129" s="192">
        <v>35.362000000000002</v>
      </c>
      <c r="I129" s="193"/>
      <c r="J129" s="194">
        <f>ROUND(I129*H129,2)</f>
        <v>0</v>
      </c>
      <c r="K129" s="195"/>
      <c r="L129" s="40"/>
      <c r="M129" s="196" t="s">
        <v>1</v>
      </c>
      <c r="N129" s="197" t="s">
        <v>39</v>
      </c>
      <c r="O129" s="72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133</v>
      </c>
      <c r="AT129" s="200" t="s">
        <v>129</v>
      </c>
      <c r="AU129" s="200" t="s">
        <v>84</v>
      </c>
      <c r="AY129" s="18" t="s">
        <v>126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82</v>
      </c>
      <c r="BK129" s="201">
        <f>ROUND(I129*H129,2)</f>
        <v>0</v>
      </c>
      <c r="BL129" s="18" t="s">
        <v>133</v>
      </c>
      <c r="BM129" s="200" t="s">
        <v>154</v>
      </c>
    </row>
    <row r="130" spans="1:65" s="2" customFormat="1" ht="24.2" customHeight="1">
      <c r="A130" s="35"/>
      <c r="B130" s="36"/>
      <c r="C130" s="188" t="s">
        <v>155</v>
      </c>
      <c r="D130" s="188" t="s">
        <v>129</v>
      </c>
      <c r="E130" s="189" t="s">
        <v>156</v>
      </c>
      <c r="F130" s="190" t="s">
        <v>157</v>
      </c>
      <c r="G130" s="191" t="s">
        <v>141</v>
      </c>
      <c r="H130" s="192">
        <v>35.362000000000002</v>
      </c>
      <c r="I130" s="193"/>
      <c r="J130" s="194">
        <f>ROUND(I130*H130,2)</f>
        <v>0</v>
      </c>
      <c r="K130" s="195"/>
      <c r="L130" s="40"/>
      <c r="M130" s="214" t="s">
        <v>1</v>
      </c>
      <c r="N130" s="215" t="s">
        <v>39</v>
      </c>
      <c r="O130" s="21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133</v>
      </c>
      <c r="AT130" s="200" t="s">
        <v>129</v>
      </c>
      <c r="AU130" s="200" t="s">
        <v>84</v>
      </c>
      <c r="AY130" s="18" t="s">
        <v>126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82</v>
      </c>
      <c r="BK130" s="201">
        <f>ROUND(I130*H130,2)</f>
        <v>0</v>
      </c>
      <c r="BL130" s="18" t="s">
        <v>133</v>
      </c>
      <c r="BM130" s="200" t="s">
        <v>158</v>
      </c>
    </row>
    <row r="131" spans="1:65" s="2" customFormat="1" ht="6.95" customHeight="1">
      <c r="A131" s="35"/>
      <c r="B131" s="55"/>
      <c r="C131" s="56"/>
      <c r="D131" s="56"/>
      <c r="E131" s="56"/>
      <c r="F131" s="56"/>
      <c r="G131" s="56"/>
      <c r="H131" s="56"/>
      <c r="I131" s="56"/>
      <c r="J131" s="56"/>
      <c r="K131" s="56"/>
      <c r="L131" s="40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algorithmName="SHA-512" hashValue="EUnaJxy02XcIBZdHseXI03WtHE6O+sN4JQ/QkL5cYojlVV2rJEcqCIZelYQJRojl2iXoQbK571na6ecXJ5JDWQ==" saltValue="g4Y8QWOk3PFmv6eKdbY2ONPbLBtshn21Xyo+rwxfeCuJPvnSkKI5f7vT4DH5i/Uz/1uMf8Jz7yzgV5x3B/aCMA==" spinCount="100000" sheet="1" objects="1" scenarios="1" formatColumns="0" formatRows="0" autoFilter="0"/>
  <autoFilter ref="C118:K130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4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3" t="str">
        <f>'Rekapitulace stavby'!K6</f>
        <v>Rozšíření místní komunikace a stání cisteren ve Mstěticích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5" t="s">
        <v>159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ROUND(J126,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ROUND((SUM(BE126:BE453)),  2)</f>
        <v>0</v>
      </c>
      <c r="G33" s="35"/>
      <c r="H33" s="35"/>
      <c r="I33" s="125">
        <v>0.21</v>
      </c>
      <c r="J33" s="124">
        <f>ROUND(((SUM(BE126:BE453))*I33),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ROUND((SUM(BF126:BF453)),  2)</f>
        <v>0</v>
      </c>
      <c r="G34" s="35"/>
      <c r="H34" s="35"/>
      <c r="I34" s="125">
        <v>0.15</v>
      </c>
      <c r="J34" s="124">
        <f>ROUND(((SUM(BF126:BF453))*I34),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ROUND((SUM(BG126:BG453)),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ROUND((SUM(BH126:BH453)),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ROUND((SUM(BI126:BI453)),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0" t="str">
        <f>E7</f>
        <v>Rozšíření místní komunikace a stání cisteren ve Mstěticích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SO 101 - Komunikace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J126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108</v>
      </c>
      <c r="E97" s="151"/>
      <c r="F97" s="151"/>
      <c r="G97" s="151"/>
      <c r="H97" s="151"/>
      <c r="I97" s="151"/>
      <c r="J97" s="152">
        <f>J127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160</v>
      </c>
      <c r="E98" s="157"/>
      <c r="F98" s="157"/>
      <c r="G98" s="157"/>
      <c r="H98" s="157"/>
      <c r="I98" s="157"/>
      <c r="J98" s="158">
        <f>J128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161</v>
      </c>
      <c r="E99" s="157"/>
      <c r="F99" s="157"/>
      <c r="G99" s="157"/>
      <c r="H99" s="157"/>
      <c r="I99" s="157"/>
      <c r="J99" s="158">
        <f>J285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162</v>
      </c>
      <c r="E100" s="157"/>
      <c r="F100" s="157"/>
      <c r="G100" s="157"/>
      <c r="H100" s="157"/>
      <c r="I100" s="157"/>
      <c r="J100" s="158">
        <f>J300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163</v>
      </c>
      <c r="E101" s="157"/>
      <c r="F101" s="157"/>
      <c r="G101" s="157"/>
      <c r="H101" s="157"/>
      <c r="I101" s="157"/>
      <c r="J101" s="158">
        <f>J307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164</v>
      </c>
      <c r="E102" s="157"/>
      <c r="F102" s="157"/>
      <c r="G102" s="157"/>
      <c r="H102" s="157"/>
      <c r="I102" s="157"/>
      <c r="J102" s="158">
        <f>J316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165</v>
      </c>
      <c r="E103" s="157"/>
      <c r="F103" s="157"/>
      <c r="G103" s="157"/>
      <c r="H103" s="157"/>
      <c r="I103" s="157"/>
      <c r="J103" s="158">
        <f>J363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109</v>
      </c>
      <c r="E104" s="157"/>
      <c r="F104" s="157"/>
      <c r="G104" s="157"/>
      <c r="H104" s="157"/>
      <c r="I104" s="157"/>
      <c r="J104" s="158">
        <f>J377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110</v>
      </c>
      <c r="E105" s="157"/>
      <c r="F105" s="157"/>
      <c r="G105" s="157"/>
      <c r="H105" s="157"/>
      <c r="I105" s="157"/>
      <c r="J105" s="158">
        <f>J445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166</v>
      </c>
      <c r="E106" s="157"/>
      <c r="F106" s="157"/>
      <c r="G106" s="157"/>
      <c r="H106" s="157"/>
      <c r="I106" s="157"/>
      <c r="J106" s="158">
        <f>J452</f>
        <v>0</v>
      </c>
      <c r="K106" s="155"/>
      <c r="L106" s="159"/>
    </row>
    <row r="107" spans="1:31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31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24.95" customHeight="1">
      <c r="A113" s="35"/>
      <c r="B113" s="36"/>
      <c r="C113" s="24" t="s">
        <v>111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2" customHeight="1">
      <c r="A115" s="35"/>
      <c r="B115" s="36"/>
      <c r="C115" s="30" t="s">
        <v>16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6.5" customHeight="1">
      <c r="A116" s="35"/>
      <c r="B116" s="36"/>
      <c r="C116" s="37"/>
      <c r="D116" s="37"/>
      <c r="E116" s="310" t="str">
        <f>E7</f>
        <v>Rozšíření místní komunikace a stání cisteren ve Mstěticích</v>
      </c>
      <c r="F116" s="311"/>
      <c r="G116" s="311"/>
      <c r="H116" s="311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101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262" t="str">
        <f>E9</f>
        <v>SO 101 - Komunikace</v>
      </c>
      <c r="F118" s="312"/>
      <c r="G118" s="312"/>
      <c r="H118" s="312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30" t="s">
        <v>20</v>
      </c>
      <c r="D120" s="37"/>
      <c r="E120" s="37"/>
      <c r="F120" s="28" t="str">
        <f>F12</f>
        <v xml:space="preserve"> </v>
      </c>
      <c r="G120" s="37"/>
      <c r="H120" s="37"/>
      <c r="I120" s="30" t="s">
        <v>22</v>
      </c>
      <c r="J120" s="67" t="str">
        <f>IF(J12="","",J12)</f>
        <v>25. 5. 2022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5.2" customHeight="1">
      <c r="A122" s="35"/>
      <c r="B122" s="36"/>
      <c r="C122" s="30" t="s">
        <v>24</v>
      </c>
      <c r="D122" s="37"/>
      <c r="E122" s="37"/>
      <c r="F122" s="28" t="str">
        <f>E15</f>
        <v xml:space="preserve"> </v>
      </c>
      <c r="G122" s="37"/>
      <c r="H122" s="37"/>
      <c r="I122" s="30" t="s">
        <v>29</v>
      </c>
      <c r="J122" s="33" t="str">
        <f>E21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27</v>
      </c>
      <c r="D123" s="37"/>
      <c r="E123" s="37"/>
      <c r="F123" s="28" t="str">
        <f>IF(E18="","",E18)</f>
        <v>Vyplň údaj</v>
      </c>
      <c r="G123" s="37"/>
      <c r="H123" s="37"/>
      <c r="I123" s="30" t="s">
        <v>31</v>
      </c>
      <c r="J123" s="33" t="str">
        <f>E24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60"/>
      <c r="B125" s="161"/>
      <c r="C125" s="162" t="s">
        <v>112</v>
      </c>
      <c r="D125" s="163" t="s">
        <v>59</v>
      </c>
      <c r="E125" s="163" t="s">
        <v>55</v>
      </c>
      <c r="F125" s="163" t="s">
        <v>56</v>
      </c>
      <c r="G125" s="163" t="s">
        <v>113</v>
      </c>
      <c r="H125" s="163" t="s">
        <v>114</v>
      </c>
      <c r="I125" s="163" t="s">
        <v>115</v>
      </c>
      <c r="J125" s="164" t="s">
        <v>105</v>
      </c>
      <c r="K125" s="165" t="s">
        <v>116</v>
      </c>
      <c r="L125" s="166"/>
      <c r="M125" s="76" t="s">
        <v>1</v>
      </c>
      <c r="N125" s="77" t="s">
        <v>38</v>
      </c>
      <c r="O125" s="77" t="s">
        <v>117</v>
      </c>
      <c r="P125" s="77" t="s">
        <v>118</v>
      </c>
      <c r="Q125" s="77" t="s">
        <v>119</v>
      </c>
      <c r="R125" s="77" t="s">
        <v>120</v>
      </c>
      <c r="S125" s="77" t="s">
        <v>121</v>
      </c>
      <c r="T125" s="78" t="s">
        <v>122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3" s="2" customFormat="1" ht="22.9" customHeight="1">
      <c r="A126" s="35"/>
      <c r="B126" s="36"/>
      <c r="C126" s="83" t="s">
        <v>123</v>
      </c>
      <c r="D126" s="37"/>
      <c r="E126" s="37"/>
      <c r="F126" s="37"/>
      <c r="G126" s="37"/>
      <c r="H126" s="37"/>
      <c r="I126" s="37"/>
      <c r="J126" s="167">
        <f>BK126</f>
        <v>0</v>
      </c>
      <c r="K126" s="37"/>
      <c r="L126" s="40"/>
      <c r="M126" s="79"/>
      <c r="N126" s="168"/>
      <c r="O126" s="80"/>
      <c r="P126" s="169">
        <f>P127</f>
        <v>0</v>
      </c>
      <c r="Q126" s="80"/>
      <c r="R126" s="169">
        <f>R127</f>
        <v>1057.1539737000001</v>
      </c>
      <c r="S126" s="80"/>
      <c r="T126" s="170">
        <f>T127</f>
        <v>363.93194999999997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73</v>
      </c>
      <c r="AU126" s="18" t="s">
        <v>107</v>
      </c>
      <c r="BK126" s="171">
        <f>BK127</f>
        <v>0</v>
      </c>
    </row>
    <row r="127" spans="1:63" s="12" customFormat="1" ht="25.9" customHeight="1">
      <c r="B127" s="172"/>
      <c r="C127" s="173"/>
      <c r="D127" s="174" t="s">
        <v>73</v>
      </c>
      <c r="E127" s="175" t="s">
        <v>124</v>
      </c>
      <c r="F127" s="175" t="s">
        <v>125</v>
      </c>
      <c r="G127" s="173"/>
      <c r="H127" s="173"/>
      <c r="I127" s="176"/>
      <c r="J127" s="177">
        <f>BK127</f>
        <v>0</v>
      </c>
      <c r="K127" s="173"/>
      <c r="L127" s="178"/>
      <c r="M127" s="179"/>
      <c r="N127" s="180"/>
      <c r="O127" s="180"/>
      <c r="P127" s="181">
        <f>P128+P285+P300+P307+P316+P363+P377+P445+P452</f>
        <v>0</v>
      </c>
      <c r="Q127" s="180"/>
      <c r="R127" s="181">
        <f>R128+R285+R300+R307+R316+R363+R377+R445+R452</f>
        <v>1057.1539737000001</v>
      </c>
      <c r="S127" s="180"/>
      <c r="T127" s="182">
        <f>T128+T285+T300+T307+T316+T363+T377+T445+T452</f>
        <v>363.93194999999997</v>
      </c>
      <c r="AR127" s="183" t="s">
        <v>82</v>
      </c>
      <c r="AT127" s="184" t="s">
        <v>73</v>
      </c>
      <c r="AU127" s="184" t="s">
        <v>74</v>
      </c>
      <c r="AY127" s="183" t="s">
        <v>126</v>
      </c>
      <c r="BK127" s="185">
        <f>BK128+BK285+BK300+BK307+BK316+BK363+BK377+BK445+BK452</f>
        <v>0</v>
      </c>
    </row>
    <row r="128" spans="1:63" s="12" customFormat="1" ht="22.9" customHeight="1">
      <c r="B128" s="172"/>
      <c r="C128" s="173"/>
      <c r="D128" s="174" t="s">
        <v>73</v>
      </c>
      <c r="E128" s="186" t="s">
        <v>82</v>
      </c>
      <c r="F128" s="186" t="s">
        <v>167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SUM(P129:P284)</f>
        <v>0</v>
      </c>
      <c r="Q128" s="180"/>
      <c r="R128" s="181">
        <f>SUM(R129:R284)</f>
        <v>899.78881000000013</v>
      </c>
      <c r="S128" s="180"/>
      <c r="T128" s="182">
        <f>SUM(T129:T284)</f>
        <v>316.91999999999996</v>
      </c>
      <c r="AR128" s="183" t="s">
        <v>82</v>
      </c>
      <c r="AT128" s="184" t="s">
        <v>73</v>
      </c>
      <c r="AU128" s="184" t="s">
        <v>82</v>
      </c>
      <c r="AY128" s="183" t="s">
        <v>126</v>
      </c>
      <c r="BK128" s="185">
        <f>SUM(BK129:BK284)</f>
        <v>0</v>
      </c>
    </row>
    <row r="129" spans="1:65" s="2" customFormat="1" ht="33" customHeight="1">
      <c r="A129" s="35"/>
      <c r="B129" s="36"/>
      <c r="C129" s="188" t="s">
        <v>82</v>
      </c>
      <c r="D129" s="188" t="s">
        <v>129</v>
      </c>
      <c r="E129" s="189" t="s">
        <v>168</v>
      </c>
      <c r="F129" s="190" t="s">
        <v>169</v>
      </c>
      <c r="G129" s="191" t="s">
        <v>170</v>
      </c>
      <c r="H129" s="192">
        <v>130</v>
      </c>
      <c r="I129" s="193"/>
      <c r="J129" s="194">
        <f>ROUND(I129*H129,2)</f>
        <v>0</v>
      </c>
      <c r="K129" s="195"/>
      <c r="L129" s="40"/>
      <c r="M129" s="196" t="s">
        <v>1</v>
      </c>
      <c r="N129" s="197" t="s">
        <v>39</v>
      </c>
      <c r="O129" s="72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133</v>
      </c>
      <c r="AT129" s="200" t="s">
        <v>129</v>
      </c>
      <c r="AU129" s="200" t="s">
        <v>84</v>
      </c>
      <c r="AY129" s="18" t="s">
        <v>126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82</v>
      </c>
      <c r="BK129" s="201">
        <f>ROUND(I129*H129,2)</f>
        <v>0</v>
      </c>
      <c r="BL129" s="18" t="s">
        <v>133</v>
      </c>
      <c r="BM129" s="200" t="s">
        <v>171</v>
      </c>
    </row>
    <row r="130" spans="1:65" s="13" customFormat="1" ht="11.25">
      <c r="B130" s="202"/>
      <c r="C130" s="203"/>
      <c r="D130" s="204" t="s">
        <v>135</v>
      </c>
      <c r="E130" s="205" t="s">
        <v>1</v>
      </c>
      <c r="F130" s="206" t="s">
        <v>172</v>
      </c>
      <c r="G130" s="203"/>
      <c r="H130" s="207">
        <v>130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135</v>
      </c>
      <c r="AU130" s="213" t="s">
        <v>84</v>
      </c>
      <c r="AV130" s="13" t="s">
        <v>84</v>
      </c>
      <c r="AW130" s="13" t="s">
        <v>30</v>
      </c>
      <c r="AX130" s="13" t="s">
        <v>82</v>
      </c>
      <c r="AY130" s="213" t="s">
        <v>126</v>
      </c>
    </row>
    <row r="131" spans="1:65" s="14" customFormat="1" ht="11.25">
      <c r="B131" s="219"/>
      <c r="C131" s="220"/>
      <c r="D131" s="204" t="s">
        <v>135</v>
      </c>
      <c r="E131" s="221" t="s">
        <v>1</v>
      </c>
      <c r="F131" s="222" t="s">
        <v>173</v>
      </c>
      <c r="G131" s="220"/>
      <c r="H131" s="221" t="s">
        <v>1</v>
      </c>
      <c r="I131" s="223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135</v>
      </c>
      <c r="AU131" s="228" t="s">
        <v>84</v>
      </c>
      <c r="AV131" s="14" t="s">
        <v>82</v>
      </c>
      <c r="AW131" s="14" t="s">
        <v>30</v>
      </c>
      <c r="AX131" s="14" t="s">
        <v>74</v>
      </c>
      <c r="AY131" s="228" t="s">
        <v>126</v>
      </c>
    </row>
    <row r="132" spans="1:65" s="2" customFormat="1" ht="24.2" customHeight="1">
      <c r="A132" s="35"/>
      <c r="B132" s="36"/>
      <c r="C132" s="188" t="s">
        <v>84</v>
      </c>
      <c r="D132" s="188" t="s">
        <v>129</v>
      </c>
      <c r="E132" s="189" t="s">
        <v>174</v>
      </c>
      <c r="F132" s="190" t="s">
        <v>175</v>
      </c>
      <c r="G132" s="191" t="s">
        <v>176</v>
      </c>
      <c r="H132" s="192">
        <v>25</v>
      </c>
      <c r="I132" s="193"/>
      <c r="J132" s="194">
        <f>ROUND(I132*H132,2)</f>
        <v>0</v>
      </c>
      <c r="K132" s="195"/>
      <c r="L132" s="40"/>
      <c r="M132" s="196" t="s">
        <v>1</v>
      </c>
      <c r="N132" s="197" t="s">
        <v>39</v>
      </c>
      <c r="O132" s="72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133</v>
      </c>
      <c r="AT132" s="200" t="s">
        <v>129</v>
      </c>
      <c r="AU132" s="200" t="s">
        <v>84</v>
      </c>
      <c r="AY132" s="18" t="s">
        <v>126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82</v>
      </c>
      <c r="BK132" s="201">
        <f>ROUND(I132*H132,2)</f>
        <v>0</v>
      </c>
      <c r="BL132" s="18" t="s">
        <v>133</v>
      </c>
      <c r="BM132" s="200" t="s">
        <v>177</v>
      </c>
    </row>
    <row r="133" spans="1:65" s="13" customFormat="1" ht="11.25">
      <c r="B133" s="202"/>
      <c r="C133" s="203"/>
      <c r="D133" s="204" t="s">
        <v>135</v>
      </c>
      <c r="E133" s="205" t="s">
        <v>1</v>
      </c>
      <c r="F133" s="206" t="s">
        <v>178</v>
      </c>
      <c r="G133" s="203"/>
      <c r="H133" s="207">
        <v>25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135</v>
      </c>
      <c r="AU133" s="213" t="s">
        <v>84</v>
      </c>
      <c r="AV133" s="13" t="s">
        <v>84</v>
      </c>
      <c r="AW133" s="13" t="s">
        <v>30</v>
      </c>
      <c r="AX133" s="13" t="s">
        <v>82</v>
      </c>
      <c r="AY133" s="213" t="s">
        <v>126</v>
      </c>
    </row>
    <row r="134" spans="1:65" s="2" customFormat="1" ht="24.2" customHeight="1">
      <c r="A134" s="35"/>
      <c r="B134" s="36"/>
      <c r="C134" s="188" t="s">
        <v>143</v>
      </c>
      <c r="D134" s="188" t="s">
        <v>129</v>
      </c>
      <c r="E134" s="189" t="s">
        <v>179</v>
      </c>
      <c r="F134" s="190" t="s">
        <v>180</v>
      </c>
      <c r="G134" s="191" t="s">
        <v>176</v>
      </c>
      <c r="H134" s="192">
        <v>1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39</v>
      </c>
      <c r="O134" s="72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133</v>
      </c>
      <c r="AT134" s="200" t="s">
        <v>129</v>
      </c>
      <c r="AU134" s="200" t="s">
        <v>84</v>
      </c>
      <c r="AY134" s="18" t="s">
        <v>126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82</v>
      </c>
      <c r="BK134" s="201">
        <f>ROUND(I134*H134,2)</f>
        <v>0</v>
      </c>
      <c r="BL134" s="18" t="s">
        <v>133</v>
      </c>
      <c r="BM134" s="200" t="s">
        <v>181</v>
      </c>
    </row>
    <row r="135" spans="1:65" s="13" customFormat="1" ht="11.25">
      <c r="B135" s="202"/>
      <c r="C135" s="203"/>
      <c r="D135" s="204" t="s">
        <v>135</v>
      </c>
      <c r="E135" s="205" t="s">
        <v>1</v>
      </c>
      <c r="F135" s="206" t="s">
        <v>182</v>
      </c>
      <c r="G135" s="203"/>
      <c r="H135" s="207">
        <v>1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135</v>
      </c>
      <c r="AU135" s="213" t="s">
        <v>84</v>
      </c>
      <c r="AV135" s="13" t="s">
        <v>84</v>
      </c>
      <c r="AW135" s="13" t="s">
        <v>30</v>
      </c>
      <c r="AX135" s="13" t="s">
        <v>82</v>
      </c>
      <c r="AY135" s="213" t="s">
        <v>126</v>
      </c>
    </row>
    <row r="136" spans="1:65" s="2" customFormat="1" ht="24.2" customHeight="1">
      <c r="A136" s="35"/>
      <c r="B136" s="36"/>
      <c r="C136" s="188" t="s">
        <v>133</v>
      </c>
      <c r="D136" s="188" t="s">
        <v>129</v>
      </c>
      <c r="E136" s="189" t="s">
        <v>183</v>
      </c>
      <c r="F136" s="190" t="s">
        <v>184</v>
      </c>
      <c r="G136" s="191" t="s">
        <v>176</v>
      </c>
      <c r="H136" s="192">
        <v>2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39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133</v>
      </c>
      <c r="AT136" s="200" t="s">
        <v>129</v>
      </c>
      <c r="AU136" s="200" t="s">
        <v>84</v>
      </c>
      <c r="AY136" s="18" t="s">
        <v>126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82</v>
      </c>
      <c r="BK136" s="201">
        <f>ROUND(I136*H136,2)</f>
        <v>0</v>
      </c>
      <c r="BL136" s="18" t="s">
        <v>133</v>
      </c>
      <c r="BM136" s="200" t="s">
        <v>185</v>
      </c>
    </row>
    <row r="137" spans="1:65" s="13" customFormat="1" ht="11.25">
      <c r="B137" s="202"/>
      <c r="C137" s="203"/>
      <c r="D137" s="204" t="s">
        <v>135</v>
      </c>
      <c r="E137" s="205" t="s">
        <v>1</v>
      </c>
      <c r="F137" s="206" t="s">
        <v>186</v>
      </c>
      <c r="G137" s="203"/>
      <c r="H137" s="207">
        <v>2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135</v>
      </c>
      <c r="AU137" s="213" t="s">
        <v>84</v>
      </c>
      <c r="AV137" s="13" t="s">
        <v>84</v>
      </c>
      <c r="AW137" s="13" t="s">
        <v>30</v>
      </c>
      <c r="AX137" s="13" t="s">
        <v>82</v>
      </c>
      <c r="AY137" s="213" t="s">
        <v>126</v>
      </c>
    </row>
    <row r="138" spans="1:65" s="2" customFormat="1" ht="24.2" customHeight="1">
      <c r="A138" s="35"/>
      <c r="B138" s="36"/>
      <c r="C138" s="188" t="s">
        <v>151</v>
      </c>
      <c r="D138" s="188" t="s">
        <v>129</v>
      </c>
      <c r="E138" s="189" t="s">
        <v>187</v>
      </c>
      <c r="F138" s="190" t="s">
        <v>188</v>
      </c>
      <c r="G138" s="191" t="s">
        <v>176</v>
      </c>
      <c r="H138" s="192">
        <v>25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39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133</v>
      </c>
      <c r="AT138" s="200" t="s">
        <v>129</v>
      </c>
      <c r="AU138" s="200" t="s">
        <v>84</v>
      </c>
      <c r="AY138" s="18" t="s">
        <v>126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82</v>
      </c>
      <c r="BK138" s="201">
        <f>ROUND(I138*H138,2)</f>
        <v>0</v>
      </c>
      <c r="BL138" s="18" t="s">
        <v>133</v>
      </c>
      <c r="BM138" s="200" t="s">
        <v>189</v>
      </c>
    </row>
    <row r="139" spans="1:65" s="2" customFormat="1" ht="24.2" customHeight="1">
      <c r="A139" s="35"/>
      <c r="B139" s="36"/>
      <c r="C139" s="188" t="s">
        <v>155</v>
      </c>
      <c r="D139" s="188" t="s">
        <v>129</v>
      </c>
      <c r="E139" s="189" t="s">
        <v>190</v>
      </c>
      <c r="F139" s="190" t="s">
        <v>191</v>
      </c>
      <c r="G139" s="191" t="s">
        <v>176</v>
      </c>
      <c r="H139" s="192">
        <v>1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39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133</v>
      </c>
      <c r="AT139" s="200" t="s">
        <v>129</v>
      </c>
      <c r="AU139" s="200" t="s">
        <v>84</v>
      </c>
      <c r="AY139" s="18" t="s">
        <v>126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82</v>
      </c>
      <c r="BK139" s="201">
        <f>ROUND(I139*H139,2)</f>
        <v>0</v>
      </c>
      <c r="BL139" s="18" t="s">
        <v>133</v>
      </c>
      <c r="BM139" s="200" t="s">
        <v>192</v>
      </c>
    </row>
    <row r="140" spans="1:65" s="2" customFormat="1" ht="24.2" customHeight="1">
      <c r="A140" s="35"/>
      <c r="B140" s="36"/>
      <c r="C140" s="188" t="s">
        <v>193</v>
      </c>
      <c r="D140" s="188" t="s">
        <v>129</v>
      </c>
      <c r="E140" s="189" t="s">
        <v>194</v>
      </c>
      <c r="F140" s="190" t="s">
        <v>195</v>
      </c>
      <c r="G140" s="191" t="s">
        <v>176</v>
      </c>
      <c r="H140" s="192">
        <v>2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39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133</v>
      </c>
      <c r="AT140" s="200" t="s">
        <v>129</v>
      </c>
      <c r="AU140" s="200" t="s">
        <v>84</v>
      </c>
      <c r="AY140" s="18" t="s">
        <v>126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82</v>
      </c>
      <c r="BK140" s="201">
        <f>ROUND(I140*H140,2)</f>
        <v>0</v>
      </c>
      <c r="BL140" s="18" t="s">
        <v>133</v>
      </c>
      <c r="BM140" s="200" t="s">
        <v>196</v>
      </c>
    </row>
    <row r="141" spans="1:65" s="2" customFormat="1" ht="24.2" customHeight="1">
      <c r="A141" s="35"/>
      <c r="B141" s="36"/>
      <c r="C141" s="188" t="s">
        <v>197</v>
      </c>
      <c r="D141" s="188" t="s">
        <v>129</v>
      </c>
      <c r="E141" s="189" t="s">
        <v>198</v>
      </c>
      <c r="F141" s="190" t="s">
        <v>199</v>
      </c>
      <c r="G141" s="191" t="s">
        <v>170</v>
      </c>
      <c r="H141" s="192">
        <v>130</v>
      </c>
      <c r="I141" s="193"/>
      <c r="J141" s="194">
        <f>ROUND(I141*H141,2)</f>
        <v>0</v>
      </c>
      <c r="K141" s="195"/>
      <c r="L141" s="40"/>
      <c r="M141" s="196" t="s">
        <v>1</v>
      </c>
      <c r="N141" s="197" t="s">
        <v>39</v>
      </c>
      <c r="O141" s="72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133</v>
      </c>
      <c r="AT141" s="200" t="s">
        <v>129</v>
      </c>
      <c r="AU141" s="200" t="s">
        <v>84</v>
      </c>
      <c r="AY141" s="18" t="s">
        <v>126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82</v>
      </c>
      <c r="BK141" s="201">
        <f>ROUND(I141*H141,2)</f>
        <v>0</v>
      </c>
      <c r="BL141" s="18" t="s">
        <v>133</v>
      </c>
      <c r="BM141" s="200" t="s">
        <v>200</v>
      </c>
    </row>
    <row r="142" spans="1:65" s="2" customFormat="1" ht="16.5" customHeight="1">
      <c r="A142" s="35"/>
      <c r="B142" s="36"/>
      <c r="C142" s="188" t="s">
        <v>127</v>
      </c>
      <c r="D142" s="188" t="s">
        <v>129</v>
      </c>
      <c r="E142" s="189" t="s">
        <v>201</v>
      </c>
      <c r="F142" s="190" t="s">
        <v>202</v>
      </c>
      <c r="G142" s="191" t="s">
        <v>176</v>
      </c>
      <c r="H142" s="192">
        <v>6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39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133</v>
      </c>
      <c r="AT142" s="200" t="s">
        <v>129</v>
      </c>
      <c r="AU142" s="200" t="s">
        <v>84</v>
      </c>
      <c r="AY142" s="18" t="s">
        <v>126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82</v>
      </c>
      <c r="BK142" s="201">
        <f>ROUND(I142*H142,2)</f>
        <v>0</v>
      </c>
      <c r="BL142" s="18" t="s">
        <v>133</v>
      </c>
      <c r="BM142" s="200" t="s">
        <v>203</v>
      </c>
    </row>
    <row r="143" spans="1:65" s="13" customFormat="1" ht="11.25">
      <c r="B143" s="202"/>
      <c r="C143" s="203"/>
      <c r="D143" s="204" t="s">
        <v>135</v>
      </c>
      <c r="E143" s="205" t="s">
        <v>1</v>
      </c>
      <c r="F143" s="206" t="s">
        <v>204</v>
      </c>
      <c r="G143" s="203"/>
      <c r="H143" s="207">
        <v>6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135</v>
      </c>
      <c r="AU143" s="213" t="s">
        <v>84</v>
      </c>
      <c r="AV143" s="13" t="s">
        <v>84</v>
      </c>
      <c r="AW143" s="13" t="s">
        <v>30</v>
      </c>
      <c r="AX143" s="13" t="s">
        <v>82</v>
      </c>
      <c r="AY143" s="213" t="s">
        <v>126</v>
      </c>
    </row>
    <row r="144" spans="1:65" s="2" customFormat="1" ht="16.5" customHeight="1">
      <c r="A144" s="35"/>
      <c r="B144" s="36"/>
      <c r="C144" s="188" t="s">
        <v>205</v>
      </c>
      <c r="D144" s="188" t="s">
        <v>129</v>
      </c>
      <c r="E144" s="189" t="s">
        <v>206</v>
      </c>
      <c r="F144" s="190" t="s">
        <v>207</v>
      </c>
      <c r="G144" s="191" t="s">
        <v>176</v>
      </c>
      <c r="H144" s="192">
        <v>1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39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133</v>
      </c>
      <c r="AT144" s="200" t="s">
        <v>129</v>
      </c>
      <c r="AU144" s="200" t="s">
        <v>84</v>
      </c>
      <c r="AY144" s="18" t="s">
        <v>126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82</v>
      </c>
      <c r="BK144" s="201">
        <f>ROUND(I144*H144,2)</f>
        <v>0</v>
      </c>
      <c r="BL144" s="18" t="s">
        <v>133</v>
      </c>
      <c r="BM144" s="200" t="s">
        <v>208</v>
      </c>
    </row>
    <row r="145" spans="1:65" s="13" customFormat="1" ht="11.25">
      <c r="B145" s="202"/>
      <c r="C145" s="203"/>
      <c r="D145" s="204" t="s">
        <v>135</v>
      </c>
      <c r="E145" s="205" t="s">
        <v>1</v>
      </c>
      <c r="F145" s="206" t="s">
        <v>182</v>
      </c>
      <c r="G145" s="203"/>
      <c r="H145" s="207">
        <v>1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135</v>
      </c>
      <c r="AU145" s="213" t="s">
        <v>84</v>
      </c>
      <c r="AV145" s="13" t="s">
        <v>84</v>
      </c>
      <c r="AW145" s="13" t="s">
        <v>30</v>
      </c>
      <c r="AX145" s="13" t="s">
        <v>82</v>
      </c>
      <c r="AY145" s="213" t="s">
        <v>126</v>
      </c>
    </row>
    <row r="146" spans="1:65" s="2" customFormat="1" ht="16.5" customHeight="1">
      <c r="A146" s="35"/>
      <c r="B146" s="36"/>
      <c r="C146" s="188" t="s">
        <v>209</v>
      </c>
      <c r="D146" s="188" t="s">
        <v>129</v>
      </c>
      <c r="E146" s="189" t="s">
        <v>210</v>
      </c>
      <c r="F146" s="190" t="s">
        <v>211</v>
      </c>
      <c r="G146" s="191" t="s">
        <v>176</v>
      </c>
      <c r="H146" s="192">
        <v>2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39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133</v>
      </c>
      <c r="AT146" s="200" t="s">
        <v>129</v>
      </c>
      <c r="AU146" s="200" t="s">
        <v>84</v>
      </c>
      <c r="AY146" s="18" t="s">
        <v>126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82</v>
      </c>
      <c r="BK146" s="201">
        <f>ROUND(I146*H146,2)</f>
        <v>0</v>
      </c>
      <c r="BL146" s="18" t="s">
        <v>133</v>
      </c>
      <c r="BM146" s="200" t="s">
        <v>212</v>
      </c>
    </row>
    <row r="147" spans="1:65" s="13" customFormat="1" ht="11.25">
      <c r="B147" s="202"/>
      <c r="C147" s="203"/>
      <c r="D147" s="204" t="s">
        <v>135</v>
      </c>
      <c r="E147" s="205" t="s">
        <v>1</v>
      </c>
      <c r="F147" s="206" t="s">
        <v>186</v>
      </c>
      <c r="G147" s="203"/>
      <c r="H147" s="207">
        <v>2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135</v>
      </c>
      <c r="AU147" s="213" t="s">
        <v>84</v>
      </c>
      <c r="AV147" s="13" t="s">
        <v>84</v>
      </c>
      <c r="AW147" s="13" t="s">
        <v>30</v>
      </c>
      <c r="AX147" s="13" t="s">
        <v>82</v>
      </c>
      <c r="AY147" s="213" t="s">
        <v>126</v>
      </c>
    </row>
    <row r="148" spans="1:65" s="2" customFormat="1" ht="33" customHeight="1">
      <c r="A148" s="35"/>
      <c r="B148" s="36"/>
      <c r="C148" s="188" t="s">
        <v>213</v>
      </c>
      <c r="D148" s="188" t="s">
        <v>129</v>
      </c>
      <c r="E148" s="189" t="s">
        <v>214</v>
      </c>
      <c r="F148" s="190" t="s">
        <v>215</v>
      </c>
      <c r="G148" s="191" t="s">
        <v>170</v>
      </c>
      <c r="H148" s="192">
        <v>138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39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0.32500000000000001</v>
      </c>
      <c r="T148" s="199">
        <f>S148*H148</f>
        <v>44.85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216</v>
      </c>
      <c r="AT148" s="200" t="s">
        <v>129</v>
      </c>
      <c r="AU148" s="200" t="s">
        <v>84</v>
      </c>
      <c r="AY148" s="18" t="s">
        <v>126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82</v>
      </c>
      <c r="BK148" s="201">
        <f>ROUND(I148*H148,2)</f>
        <v>0</v>
      </c>
      <c r="BL148" s="18" t="s">
        <v>216</v>
      </c>
      <c r="BM148" s="200" t="s">
        <v>217</v>
      </c>
    </row>
    <row r="149" spans="1:65" s="13" customFormat="1" ht="11.25">
      <c r="B149" s="202"/>
      <c r="C149" s="203"/>
      <c r="D149" s="204" t="s">
        <v>135</v>
      </c>
      <c r="E149" s="205" t="s">
        <v>1</v>
      </c>
      <c r="F149" s="206" t="s">
        <v>218</v>
      </c>
      <c r="G149" s="203"/>
      <c r="H149" s="207">
        <v>138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135</v>
      </c>
      <c r="AU149" s="213" t="s">
        <v>84</v>
      </c>
      <c r="AV149" s="13" t="s">
        <v>84</v>
      </c>
      <c r="AW149" s="13" t="s">
        <v>30</v>
      </c>
      <c r="AX149" s="13" t="s">
        <v>82</v>
      </c>
      <c r="AY149" s="213" t="s">
        <v>126</v>
      </c>
    </row>
    <row r="150" spans="1:65" s="14" customFormat="1" ht="11.25">
      <c r="B150" s="219"/>
      <c r="C150" s="220"/>
      <c r="D150" s="204" t="s">
        <v>135</v>
      </c>
      <c r="E150" s="221" t="s">
        <v>1</v>
      </c>
      <c r="F150" s="222" t="s">
        <v>173</v>
      </c>
      <c r="G150" s="220"/>
      <c r="H150" s="221" t="s">
        <v>1</v>
      </c>
      <c r="I150" s="223"/>
      <c r="J150" s="220"/>
      <c r="K150" s="220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135</v>
      </c>
      <c r="AU150" s="228" t="s">
        <v>84</v>
      </c>
      <c r="AV150" s="14" t="s">
        <v>82</v>
      </c>
      <c r="AW150" s="14" t="s">
        <v>30</v>
      </c>
      <c r="AX150" s="14" t="s">
        <v>74</v>
      </c>
      <c r="AY150" s="228" t="s">
        <v>126</v>
      </c>
    </row>
    <row r="151" spans="1:65" s="2" customFormat="1" ht="24.2" customHeight="1">
      <c r="A151" s="35"/>
      <c r="B151" s="36"/>
      <c r="C151" s="188" t="s">
        <v>219</v>
      </c>
      <c r="D151" s="188" t="s">
        <v>129</v>
      </c>
      <c r="E151" s="189" t="s">
        <v>220</v>
      </c>
      <c r="F151" s="190" t="s">
        <v>221</v>
      </c>
      <c r="G151" s="191" t="s">
        <v>170</v>
      </c>
      <c r="H151" s="192">
        <v>390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39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0.32500000000000001</v>
      </c>
      <c r="T151" s="199">
        <f>S151*H151</f>
        <v>126.75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216</v>
      </c>
      <c r="AT151" s="200" t="s">
        <v>129</v>
      </c>
      <c r="AU151" s="200" t="s">
        <v>84</v>
      </c>
      <c r="AY151" s="18" t="s">
        <v>126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82</v>
      </c>
      <c r="BK151" s="201">
        <f>ROUND(I151*H151,2)</f>
        <v>0</v>
      </c>
      <c r="BL151" s="18" t="s">
        <v>216</v>
      </c>
      <c r="BM151" s="200" t="s">
        <v>222</v>
      </c>
    </row>
    <row r="152" spans="1:65" s="13" customFormat="1" ht="11.25">
      <c r="B152" s="202"/>
      <c r="C152" s="203"/>
      <c r="D152" s="204" t="s">
        <v>135</v>
      </c>
      <c r="E152" s="205" t="s">
        <v>1</v>
      </c>
      <c r="F152" s="206" t="s">
        <v>223</v>
      </c>
      <c r="G152" s="203"/>
      <c r="H152" s="207">
        <v>390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135</v>
      </c>
      <c r="AU152" s="213" t="s">
        <v>84</v>
      </c>
      <c r="AV152" s="13" t="s">
        <v>84</v>
      </c>
      <c r="AW152" s="13" t="s">
        <v>30</v>
      </c>
      <c r="AX152" s="13" t="s">
        <v>82</v>
      </c>
      <c r="AY152" s="213" t="s">
        <v>126</v>
      </c>
    </row>
    <row r="153" spans="1:65" s="14" customFormat="1" ht="11.25">
      <c r="B153" s="219"/>
      <c r="C153" s="220"/>
      <c r="D153" s="204" t="s">
        <v>135</v>
      </c>
      <c r="E153" s="221" t="s">
        <v>1</v>
      </c>
      <c r="F153" s="222" t="s">
        <v>173</v>
      </c>
      <c r="G153" s="220"/>
      <c r="H153" s="221" t="s">
        <v>1</v>
      </c>
      <c r="I153" s="223"/>
      <c r="J153" s="220"/>
      <c r="K153" s="220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135</v>
      </c>
      <c r="AU153" s="228" t="s">
        <v>84</v>
      </c>
      <c r="AV153" s="14" t="s">
        <v>82</v>
      </c>
      <c r="AW153" s="14" t="s">
        <v>30</v>
      </c>
      <c r="AX153" s="14" t="s">
        <v>74</v>
      </c>
      <c r="AY153" s="228" t="s">
        <v>126</v>
      </c>
    </row>
    <row r="154" spans="1:65" s="2" customFormat="1" ht="24.2" customHeight="1">
      <c r="A154" s="35"/>
      <c r="B154" s="36"/>
      <c r="C154" s="188" t="s">
        <v>224</v>
      </c>
      <c r="D154" s="188" t="s">
        <v>129</v>
      </c>
      <c r="E154" s="189" t="s">
        <v>225</v>
      </c>
      <c r="F154" s="190" t="s">
        <v>226</v>
      </c>
      <c r="G154" s="191" t="s">
        <v>170</v>
      </c>
      <c r="H154" s="192">
        <v>375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39</v>
      </c>
      <c r="O154" s="72"/>
      <c r="P154" s="198">
        <f>O154*H154</f>
        <v>0</v>
      </c>
      <c r="Q154" s="198">
        <v>3.0000000000000001E-5</v>
      </c>
      <c r="R154" s="198">
        <f>Q154*H154</f>
        <v>1.125E-2</v>
      </c>
      <c r="S154" s="198">
        <v>9.1999999999999998E-2</v>
      </c>
      <c r="T154" s="199">
        <f>S154*H154</f>
        <v>34.5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216</v>
      </c>
      <c r="AT154" s="200" t="s">
        <v>129</v>
      </c>
      <c r="AU154" s="200" t="s">
        <v>84</v>
      </c>
      <c r="AY154" s="18" t="s">
        <v>126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82</v>
      </c>
      <c r="BK154" s="201">
        <f>ROUND(I154*H154,2)</f>
        <v>0</v>
      </c>
      <c r="BL154" s="18" t="s">
        <v>216</v>
      </c>
      <c r="BM154" s="200" t="s">
        <v>227</v>
      </c>
    </row>
    <row r="155" spans="1:65" s="13" customFormat="1" ht="11.25">
      <c r="B155" s="202"/>
      <c r="C155" s="203"/>
      <c r="D155" s="204" t="s">
        <v>135</v>
      </c>
      <c r="E155" s="205" t="s">
        <v>1</v>
      </c>
      <c r="F155" s="206" t="s">
        <v>228</v>
      </c>
      <c r="G155" s="203"/>
      <c r="H155" s="207">
        <v>375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135</v>
      </c>
      <c r="AU155" s="213" t="s">
        <v>84</v>
      </c>
      <c r="AV155" s="13" t="s">
        <v>84</v>
      </c>
      <c r="AW155" s="13" t="s">
        <v>30</v>
      </c>
      <c r="AX155" s="13" t="s">
        <v>82</v>
      </c>
      <c r="AY155" s="213" t="s">
        <v>126</v>
      </c>
    </row>
    <row r="156" spans="1:65" s="14" customFormat="1" ht="11.25">
      <c r="B156" s="219"/>
      <c r="C156" s="220"/>
      <c r="D156" s="204" t="s">
        <v>135</v>
      </c>
      <c r="E156" s="221" t="s">
        <v>1</v>
      </c>
      <c r="F156" s="222" t="s">
        <v>173</v>
      </c>
      <c r="G156" s="220"/>
      <c r="H156" s="221" t="s">
        <v>1</v>
      </c>
      <c r="I156" s="223"/>
      <c r="J156" s="220"/>
      <c r="K156" s="220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135</v>
      </c>
      <c r="AU156" s="228" t="s">
        <v>84</v>
      </c>
      <c r="AV156" s="14" t="s">
        <v>82</v>
      </c>
      <c r="AW156" s="14" t="s">
        <v>30</v>
      </c>
      <c r="AX156" s="14" t="s">
        <v>74</v>
      </c>
      <c r="AY156" s="228" t="s">
        <v>126</v>
      </c>
    </row>
    <row r="157" spans="1:65" s="2" customFormat="1" ht="24.2" customHeight="1">
      <c r="A157" s="35"/>
      <c r="B157" s="36"/>
      <c r="C157" s="188" t="s">
        <v>8</v>
      </c>
      <c r="D157" s="188" t="s">
        <v>129</v>
      </c>
      <c r="E157" s="189" t="s">
        <v>229</v>
      </c>
      <c r="F157" s="190" t="s">
        <v>230</v>
      </c>
      <c r="G157" s="191" t="s">
        <v>170</v>
      </c>
      <c r="H157" s="192">
        <v>328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39</v>
      </c>
      <c r="O157" s="72"/>
      <c r="P157" s="198">
        <f>O157*H157</f>
        <v>0</v>
      </c>
      <c r="Q157" s="198">
        <v>8.0000000000000007E-5</v>
      </c>
      <c r="R157" s="198">
        <f>Q157*H157</f>
        <v>2.6240000000000003E-2</v>
      </c>
      <c r="S157" s="198">
        <v>0.23</v>
      </c>
      <c r="T157" s="199">
        <f>S157*H157</f>
        <v>75.44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216</v>
      </c>
      <c r="AT157" s="200" t="s">
        <v>129</v>
      </c>
      <c r="AU157" s="200" t="s">
        <v>84</v>
      </c>
      <c r="AY157" s="18" t="s">
        <v>126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82</v>
      </c>
      <c r="BK157" s="201">
        <f>ROUND(I157*H157,2)</f>
        <v>0</v>
      </c>
      <c r="BL157" s="18" t="s">
        <v>216</v>
      </c>
      <c r="BM157" s="200" t="s">
        <v>231</v>
      </c>
    </row>
    <row r="158" spans="1:65" s="13" customFormat="1" ht="11.25">
      <c r="B158" s="202"/>
      <c r="C158" s="203"/>
      <c r="D158" s="204" t="s">
        <v>135</v>
      </c>
      <c r="E158" s="205" t="s">
        <v>1</v>
      </c>
      <c r="F158" s="206" t="s">
        <v>232</v>
      </c>
      <c r="G158" s="203"/>
      <c r="H158" s="207">
        <v>328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135</v>
      </c>
      <c r="AU158" s="213" t="s">
        <v>84</v>
      </c>
      <c r="AV158" s="13" t="s">
        <v>84</v>
      </c>
      <c r="AW158" s="13" t="s">
        <v>30</v>
      </c>
      <c r="AX158" s="13" t="s">
        <v>82</v>
      </c>
      <c r="AY158" s="213" t="s">
        <v>126</v>
      </c>
    </row>
    <row r="159" spans="1:65" s="14" customFormat="1" ht="11.25">
      <c r="B159" s="219"/>
      <c r="C159" s="220"/>
      <c r="D159" s="204" t="s">
        <v>135</v>
      </c>
      <c r="E159" s="221" t="s">
        <v>1</v>
      </c>
      <c r="F159" s="222" t="s">
        <v>173</v>
      </c>
      <c r="G159" s="220"/>
      <c r="H159" s="221" t="s">
        <v>1</v>
      </c>
      <c r="I159" s="223"/>
      <c r="J159" s="220"/>
      <c r="K159" s="220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135</v>
      </c>
      <c r="AU159" s="228" t="s">
        <v>84</v>
      </c>
      <c r="AV159" s="14" t="s">
        <v>82</v>
      </c>
      <c r="AW159" s="14" t="s">
        <v>30</v>
      </c>
      <c r="AX159" s="14" t="s">
        <v>74</v>
      </c>
      <c r="AY159" s="228" t="s">
        <v>126</v>
      </c>
    </row>
    <row r="160" spans="1:65" s="2" customFormat="1" ht="16.5" customHeight="1">
      <c r="A160" s="35"/>
      <c r="B160" s="36"/>
      <c r="C160" s="188" t="s">
        <v>233</v>
      </c>
      <c r="D160" s="188" t="s">
        <v>129</v>
      </c>
      <c r="E160" s="189" t="s">
        <v>234</v>
      </c>
      <c r="F160" s="190" t="s">
        <v>235</v>
      </c>
      <c r="G160" s="191" t="s">
        <v>236</v>
      </c>
      <c r="H160" s="192">
        <v>122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39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0.28999999999999998</v>
      </c>
      <c r="T160" s="199">
        <f>S160*H160</f>
        <v>35.379999999999995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133</v>
      </c>
      <c r="AT160" s="200" t="s">
        <v>129</v>
      </c>
      <c r="AU160" s="200" t="s">
        <v>84</v>
      </c>
      <c r="AY160" s="18" t="s">
        <v>126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82</v>
      </c>
      <c r="BK160" s="201">
        <f>ROUND(I160*H160,2)</f>
        <v>0</v>
      </c>
      <c r="BL160" s="18" t="s">
        <v>133</v>
      </c>
      <c r="BM160" s="200" t="s">
        <v>237</v>
      </c>
    </row>
    <row r="161" spans="1:65" s="13" customFormat="1" ht="11.25">
      <c r="B161" s="202"/>
      <c r="C161" s="203"/>
      <c r="D161" s="204" t="s">
        <v>135</v>
      </c>
      <c r="E161" s="205" t="s">
        <v>1</v>
      </c>
      <c r="F161" s="206" t="s">
        <v>238</v>
      </c>
      <c r="G161" s="203"/>
      <c r="H161" s="207">
        <v>122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135</v>
      </c>
      <c r="AU161" s="213" t="s">
        <v>84</v>
      </c>
      <c r="AV161" s="13" t="s">
        <v>84</v>
      </c>
      <c r="AW161" s="13" t="s">
        <v>30</v>
      </c>
      <c r="AX161" s="13" t="s">
        <v>82</v>
      </c>
      <c r="AY161" s="213" t="s">
        <v>126</v>
      </c>
    </row>
    <row r="162" spans="1:65" s="14" customFormat="1" ht="11.25">
      <c r="B162" s="219"/>
      <c r="C162" s="220"/>
      <c r="D162" s="204" t="s">
        <v>135</v>
      </c>
      <c r="E162" s="221" t="s">
        <v>1</v>
      </c>
      <c r="F162" s="222" t="s">
        <v>173</v>
      </c>
      <c r="G162" s="220"/>
      <c r="H162" s="221" t="s">
        <v>1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135</v>
      </c>
      <c r="AU162" s="228" t="s">
        <v>84</v>
      </c>
      <c r="AV162" s="14" t="s">
        <v>82</v>
      </c>
      <c r="AW162" s="14" t="s">
        <v>30</v>
      </c>
      <c r="AX162" s="14" t="s">
        <v>74</v>
      </c>
      <c r="AY162" s="228" t="s">
        <v>126</v>
      </c>
    </row>
    <row r="163" spans="1:65" s="2" customFormat="1" ht="24.2" customHeight="1">
      <c r="A163" s="35"/>
      <c r="B163" s="36"/>
      <c r="C163" s="188" t="s">
        <v>239</v>
      </c>
      <c r="D163" s="188" t="s">
        <v>129</v>
      </c>
      <c r="E163" s="189" t="s">
        <v>240</v>
      </c>
      <c r="F163" s="190" t="s">
        <v>241</v>
      </c>
      <c r="G163" s="191" t="s">
        <v>170</v>
      </c>
      <c r="H163" s="192">
        <v>327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39</v>
      </c>
      <c r="O163" s="72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133</v>
      </c>
      <c r="AT163" s="200" t="s">
        <v>129</v>
      </c>
      <c r="AU163" s="200" t="s">
        <v>84</v>
      </c>
      <c r="AY163" s="18" t="s">
        <v>126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82</v>
      </c>
      <c r="BK163" s="201">
        <f>ROUND(I163*H163,2)</f>
        <v>0</v>
      </c>
      <c r="BL163" s="18" t="s">
        <v>133</v>
      </c>
      <c r="BM163" s="200" t="s">
        <v>242</v>
      </c>
    </row>
    <row r="164" spans="1:65" s="13" customFormat="1" ht="11.25">
      <c r="B164" s="202"/>
      <c r="C164" s="203"/>
      <c r="D164" s="204" t="s">
        <v>135</v>
      </c>
      <c r="E164" s="205" t="s">
        <v>1</v>
      </c>
      <c r="F164" s="206" t="s">
        <v>243</v>
      </c>
      <c r="G164" s="203"/>
      <c r="H164" s="207">
        <v>327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135</v>
      </c>
      <c r="AU164" s="213" t="s">
        <v>84</v>
      </c>
      <c r="AV164" s="13" t="s">
        <v>84</v>
      </c>
      <c r="AW164" s="13" t="s">
        <v>30</v>
      </c>
      <c r="AX164" s="13" t="s">
        <v>82</v>
      </c>
      <c r="AY164" s="213" t="s">
        <v>126</v>
      </c>
    </row>
    <row r="165" spans="1:65" s="14" customFormat="1" ht="11.25">
      <c r="B165" s="219"/>
      <c r="C165" s="220"/>
      <c r="D165" s="204" t="s">
        <v>135</v>
      </c>
      <c r="E165" s="221" t="s">
        <v>1</v>
      </c>
      <c r="F165" s="222" t="s">
        <v>173</v>
      </c>
      <c r="G165" s="220"/>
      <c r="H165" s="221" t="s">
        <v>1</v>
      </c>
      <c r="I165" s="223"/>
      <c r="J165" s="220"/>
      <c r="K165" s="220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135</v>
      </c>
      <c r="AU165" s="228" t="s">
        <v>84</v>
      </c>
      <c r="AV165" s="14" t="s">
        <v>82</v>
      </c>
      <c r="AW165" s="14" t="s">
        <v>30</v>
      </c>
      <c r="AX165" s="14" t="s">
        <v>74</v>
      </c>
      <c r="AY165" s="228" t="s">
        <v>126</v>
      </c>
    </row>
    <row r="166" spans="1:65" s="2" customFormat="1" ht="33" customHeight="1">
      <c r="A166" s="35"/>
      <c r="B166" s="36"/>
      <c r="C166" s="188" t="s">
        <v>244</v>
      </c>
      <c r="D166" s="188" t="s">
        <v>129</v>
      </c>
      <c r="E166" s="189" t="s">
        <v>245</v>
      </c>
      <c r="F166" s="190" t="s">
        <v>246</v>
      </c>
      <c r="G166" s="191" t="s">
        <v>132</v>
      </c>
      <c r="H166" s="192">
        <v>1337.875</v>
      </c>
      <c r="I166" s="193"/>
      <c r="J166" s="194">
        <f>ROUND(I166*H166,2)</f>
        <v>0</v>
      </c>
      <c r="K166" s="195"/>
      <c r="L166" s="40"/>
      <c r="M166" s="196" t="s">
        <v>1</v>
      </c>
      <c r="N166" s="197" t="s">
        <v>39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133</v>
      </c>
      <c r="AT166" s="200" t="s">
        <v>129</v>
      </c>
      <c r="AU166" s="200" t="s">
        <v>84</v>
      </c>
      <c r="AY166" s="18" t="s">
        <v>126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82</v>
      </c>
      <c r="BK166" s="201">
        <f>ROUND(I166*H166,2)</f>
        <v>0</v>
      </c>
      <c r="BL166" s="18" t="s">
        <v>133</v>
      </c>
      <c r="BM166" s="200" t="s">
        <v>247</v>
      </c>
    </row>
    <row r="167" spans="1:65" s="13" customFormat="1" ht="11.25">
      <c r="B167" s="202"/>
      <c r="C167" s="203"/>
      <c r="D167" s="204" t="s">
        <v>135</v>
      </c>
      <c r="E167" s="205" t="s">
        <v>1</v>
      </c>
      <c r="F167" s="206" t="s">
        <v>248</v>
      </c>
      <c r="G167" s="203"/>
      <c r="H167" s="207">
        <v>888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135</v>
      </c>
      <c r="AU167" s="213" t="s">
        <v>84</v>
      </c>
      <c r="AV167" s="13" t="s">
        <v>84</v>
      </c>
      <c r="AW167" s="13" t="s">
        <v>30</v>
      </c>
      <c r="AX167" s="13" t="s">
        <v>74</v>
      </c>
      <c r="AY167" s="213" t="s">
        <v>126</v>
      </c>
    </row>
    <row r="168" spans="1:65" s="15" customFormat="1" ht="11.25">
      <c r="B168" s="229"/>
      <c r="C168" s="230"/>
      <c r="D168" s="204" t="s">
        <v>135</v>
      </c>
      <c r="E168" s="231" t="s">
        <v>1</v>
      </c>
      <c r="F168" s="232" t="s">
        <v>249</v>
      </c>
      <c r="G168" s="230"/>
      <c r="H168" s="233">
        <v>888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135</v>
      </c>
      <c r="AU168" s="239" t="s">
        <v>84</v>
      </c>
      <c r="AV168" s="15" t="s">
        <v>143</v>
      </c>
      <c r="AW168" s="15" t="s">
        <v>30</v>
      </c>
      <c r="AX168" s="15" t="s">
        <v>74</v>
      </c>
      <c r="AY168" s="239" t="s">
        <v>126</v>
      </c>
    </row>
    <row r="169" spans="1:65" s="14" customFormat="1" ht="22.5">
      <c r="B169" s="219"/>
      <c r="C169" s="220"/>
      <c r="D169" s="204" t="s">
        <v>135</v>
      </c>
      <c r="E169" s="221" t="s">
        <v>1</v>
      </c>
      <c r="F169" s="222" t="s">
        <v>250</v>
      </c>
      <c r="G169" s="220"/>
      <c r="H169" s="221" t="s">
        <v>1</v>
      </c>
      <c r="I169" s="223"/>
      <c r="J169" s="220"/>
      <c r="K169" s="220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135</v>
      </c>
      <c r="AU169" s="228" t="s">
        <v>84</v>
      </c>
      <c r="AV169" s="14" t="s">
        <v>82</v>
      </c>
      <c r="AW169" s="14" t="s">
        <v>30</v>
      </c>
      <c r="AX169" s="14" t="s">
        <v>74</v>
      </c>
      <c r="AY169" s="228" t="s">
        <v>126</v>
      </c>
    </row>
    <row r="170" spans="1:65" s="13" customFormat="1" ht="11.25">
      <c r="B170" s="202"/>
      <c r="C170" s="203"/>
      <c r="D170" s="204" t="s">
        <v>135</v>
      </c>
      <c r="E170" s="205" t="s">
        <v>1</v>
      </c>
      <c r="F170" s="206" t="s">
        <v>251</v>
      </c>
      <c r="G170" s="203"/>
      <c r="H170" s="207">
        <v>449.875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135</v>
      </c>
      <c r="AU170" s="213" t="s">
        <v>84</v>
      </c>
      <c r="AV170" s="13" t="s">
        <v>84</v>
      </c>
      <c r="AW170" s="13" t="s">
        <v>30</v>
      </c>
      <c r="AX170" s="13" t="s">
        <v>74</v>
      </c>
      <c r="AY170" s="213" t="s">
        <v>126</v>
      </c>
    </row>
    <row r="171" spans="1:65" s="15" customFormat="1" ht="11.25">
      <c r="B171" s="229"/>
      <c r="C171" s="230"/>
      <c r="D171" s="204" t="s">
        <v>135</v>
      </c>
      <c r="E171" s="231" t="s">
        <v>1</v>
      </c>
      <c r="F171" s="232" t="s">
        <v>249</v>
      </c>
      <c r="G171" s="230"/>
      <c r="H171" s="233">
        <v>449.875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135</v>
      </c>
      <c r="AU171" s="239" t="s">
        <v>84</v>
      </c>
      <c r="AV171" s="15" t="s">
        <v>143</v>
      </c>
      <c r="AW171" s="15" t="s">
        <v>30</v>
      </c>
      <c r="AX171" s="15" t="s">
        <v>74</v>
      </c>
      <c r="AY171" s="239" t="s">
        <v>126</v>
      </c>
    </row>
    <row r="172" spans="1:65" s="16" customFormat="1" ht="11.25">
      <c r="B172" s="240"/>
      <c r="C172" s="241"/>
      <c r="D172" s="204" t="s">
        <v>135</v>
      </c>
      <c r="E172" s="242" t="s">
        <v>1</v>
      </c>
      <c r="F172" s="243" t="s">
        <v>252</v>
      </c>
      <c r="G172" s="241"/>
      <c r="H172" s="244">
        <v>1337.875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135</v>
      </c>
      <c r="AU172" s="250" t="s">
        <v>84</v>
      </c>
      <c r="AV172" s="16" t="s">
        <v>133</v>
      </c>
      <c r="AW172" s="16" t="s">
        <v>30</v>
      </c>
      <c r="AX172" s="16" t="s">
        <v>82</v>
      </c>
      <c r="AY172" s="250" t="s">
        <v>126</v>
      </c>
    </row>
    <row r="173" spans="1:65" s="14" customFormat="1" ht="11.25">
      <c r="B173" s="219"/>
      <c r="C173" s="220"/>
      <c r="D173" s="204" t="s">
        <v>135</v>
      </c>
      <c r="E173" s="221" t="s">
        <v>1</v>
      </c>
      <c r="F173" s="222" t="s">
        <v>173</v>
      </c>
      <c r="G173" s="220"/>
      <c r="H173" s="221" t="s">
        <v>1</v>
      </c>
      <c r="I173" s="223"/>
      <c r="J173" s="220"/>
      <c r="K173" s="220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135</v>
      </c>
      <c r="AU173" s="228" t="s">
        <v>84</v>
      </c>
      <c r="AV173" s="14" t="s">
        <v>82</v>
      </c>
      <c r="AW173" s="14" t="s">
        <v>30</v>
      </c>
      <c r="AX173" s="14" t="s">
        <v>74</v>
      </c>
      <c r="AY173" s="228" t="s">
        <v>126</v>
      </c>
    </row>
    <row r="174" spans="1:65" s="2" customFormat="1" ht="24.2" customHeight="1">
      <c r="A174" s="35"/>
      <c r="B174" s="36"/>
      <c r="C174" s="188" t="s">
        <v>253</v>
      </c>
      <c r="D174" s="188" t="s">
        <v>129</v>
      </c>
      <c r="E174" s="189" t="s">
        <v>254</v>
      </c>
      <c r="F174" s="190" t="s">
        <v>255</v>
      </c>
      <c r="G174" s="191" t="s">
        <v>132</v>
      </c>
      <c r="H174" s="192">
        <v>133.78800000000001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39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133</v>
      </c>
      <c r="AT174" s="200" t="s">
        <v>129</v>
      </c>
      <c r="AU174" s="200" t="s">
        <v>84</v>
      </c>
      <c r="AY174" s="18" t="s">
        <v>126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82</v>
      </c>
      <c r="BK174" s="201">
        <f>ROUND(I174*H174,2)</f>
        <v>0</v>
      </c>
      <c r="BL174" s="18" t="s">
        <v>133</v>
      </c>
      <c r="BM174" s="200" t="s">
        <v>256</v>
      </c>
    </row>
    <row r="175" spans="1:65" s="13" customFormat="1" ht="11.25">
      <c r="B175" s="202"/>
      <c r="C175" s="203"/>
      <c r="D175" s="204" t="s">
        <v>135</v>
      </c>
      <c r="E175" s="203"/>
      <c r="F175" s="206" t="s">
        <v>257</v>
      </c>
      <c r="G175" s="203"/>
      <c r="H175" s="207">
        <v>133.78800000000001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135</v>
      </c>
      <c r="AU175" s="213" t="s">
        <v>84</v>
      </c>
      <c r="AV175" s="13" t="s">
        <v>84</v>
      </c>
      <c r="AW175" s="13" t="s">
        <v>4</v>
      </c>
      <c r="AX175" s="13" t="s">
        <v>82</v>
      </c>
      <c r="AY175" s="213" t="s">
        <v>126</v>
      </c>
    </row>
    <row r="176" spans="1:65" s="2" customFormat="1" ht="24.2" customHeight="1">
      <c r="A176" s="35"/>
      <c r="B176" s="36"/>
      <c r="C176" s="188" t="s">
        <v>258</v>
      </c>
      <c r="D176" s="188" t="s">
        <v>129</v>
      </c>
      <c r="E176" s="189" t="s">
        <v>259</v>
      </c>
      <c r="F176" s="190" t="s">
        <v>260</v>
      </c>
      <c r="G176" s="191" t="s">
        <v>176</v>
      </c>
      <c r="H176" s="192">
        <v>25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39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133</v>
      </c>
      <c r="AT176" s="200" t="s">
        <v>129</v>
      </c>
      <c r="AU176" s="200" t="s">
        <v>84</v>
      </c>
      <c r="AY176" s="18" t="s">
        <v>126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82</v>
      </c>
      <c r="BK176" s="201">
        <f>ROUND(I176*H176,2)</f>
        <v>0</v>
      </c>
      <c r="BL176" s="18" t="s">
        <v>133</v>
      </c>
      <c r="BM176" s="200" t="s">
        <v>261</v>
      </c>
    </row>
    <row r="177" spans="1:65" s="13" customFormat="1" ht="11.25">
      <c r="B177" s="202"/>
      <c r="C177" s="203"/>
      <c r="D177" s="204" t="s">
        <v>135</v>
      </c>
      <c r="E177" s="205" t="s">
        <v>1</v>
      </c>
      <c r="F177" s="206" t="s">
        <v>178</v>
      </c>
      <c r="G177" s="203"/>
      <c r="H177" s="207">
        <v>25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135</v>
      </c>
      <c r="AU177" s="213" t="s">
        <v>84</v>
      </c>
      <c r="AV177" s="13" t="s">
        <v>84</v>
      </c>
      <c r="AW177" s="13" t="s">
        <v>30</v>
      </c>
      <c r="AX177" s="13" t="s">
        <v>82</v>
      </c>
      <c r="AY177" s="213" t="s">
        <v>126</v>
      </c>
    </row>
    <row r="178" spans="1:65" s="2" customFormat="1" ht="24.2" customHeight="1">
      <c r="A178" s="35"/>
      <c r="B178" s="36"/>
      <c r="C178" s="188" t="s">
        <v>7</v>
      </c>
      <c r="D178" s="188" t="s">
        <v>129</v>
      </c>
      <c r="E178" s="189" t="s">
        <v>262</v>
      </c>
      <c r="F178" s="190" t="s">
        <v>263</v>
      </c>
      <c r="G178" s="191" t="s">
        <v>176</v>
      </c>
      <c r="H178" s="192">
        <v>1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39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133</v>
      </c>
      <c r="AT178" s="200" t="s">
        <v>129</v>
      </c>
      <c r="AU178" s="200" t="s">
        <v>84</v>
      </c>
      <c r="AY178" s="18" t="s">
        <v>126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82</v>
      </c>
      <c r="BK178" s="201">
        <f>ROUND(I178*H178,2)</f>
        <v>0</v>
      </c>
      <c r="BL178" s="18" t="s">
        <v>133</v>
      </c>
      <c r="BM178" s="200" t="s">
        <v>264</v>
      </c>
    </row>
    <row r="179" spans="1:65" s="13" customFormat="1" ht="11.25">
      <c r="B179" s="202"/>
      <c r="C179" s="203"/>
      <c r="D179" s="204" t="s">
        <v>135</v>
      </c>
      <c r="E179" s="205" t="s">
        <v>1</v>
      </c>
      <c r="F179" s="206" t="s">
        <v>182</v>
      </c>
      <c r="G179" s="203"/>
      <c r="H179" s="207">
        <v>1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135</v>
      </c>
      <c r="AU179" s="213" t="s">
        <v>84</v>
      </c>
      <c r="AV179" s="13" t="s">
        <v>84</v>
      </c>
      <c r="AW179" s="13" t="s">
        <v>30</v>
      </c>
      <c r="AX179" s="13" t="s">
        <v>82</v>
      </c>
      <c r="AY179" s="213" t="s">
        <v>126</v>
      </c>
    </row>
    <row r="180" spans="1:65" s="2" customFormat="1" ht="24.2" customHeight="1">
      <c r="A180" s="35"/>
      <c r="B180" s="36"/>
      <c r="C180" s="188" t="s">
        <v>265</v>
      </c>
      <c r="D180" s="188" t="s">
        <v>129</v>
      </c>
      <c r="E180" s="189" t="s">
        <v>266</v>
      </c>
      <c r="F180" s="190" t="s">
        <v>267</v>
      </c>
      <c r="G180" s="191" t="s">
        <v>176</v>
      </c>
      <c r="H180" s="192">
        <v>25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39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133</v>
      </c>
      <c r="AT180" s="200" t="s">
        <v>129</v>
      </c>
      <c r="AU180" s="200" t="s">
        <v>84</v>
      </c>
      <c r="AY180" s="18" t="s">
        <v>126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82</v>
      </c>
      <c r="BK180" s="201">
        <f>ROUND(I180*H180,2)</f>
        <v>0</v>
      </c>
      <c r="BL180" s="18" t="s">
        <v>133</v>
      </c>
      <c r="BM180" s="200" t="s">
        <v>268</v>
      </c>
    </row>
    <row r="181" spans="1:65" s="13" customFormat="1" ht="11.25">
      <c r="B181" s="202"/>
      <c r="C181" s="203"/>
      <c r="D181" s="204" t="s">
        <v>135</v>
      </c>
      <c r="E181" s="205" t="s">
        <v>1</v>
      </c>
      <c r="F181" s="206" t="s">
        <v>178</v>
      </c>
      <c r="G181" s="203"/>
      <c r="H181" s="207">
        <v>25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135</v>
      </c>
      <c r="AU181" s="213" t="s">
        <v>84</v>
      </c>
      <c r="AV181" s="13" t="s">
        <v>84</v>
      </c>
      <c r="AW181" s="13" t="s">
        <v>30</v>
      </c>
      <c r="AX181" s="13" t="s">
        <v>82</v>
      </c>
      <c r="AY181" s="213" t="s">
        <v>126</v>
      </c>
    </row>
    <row r="182" spans="1:65" s="2" customFormat="1" ht="24.2" customHeight="1">
      <c r="A182" s="35"/>
      <c r="B182" s="36"/>
      <c r="C182" s="188" t="s">
        <v>269</v>
      </c>
      <c r="D182" s="188" t="s">
        <v>129</v>
      </c>
      <c r="E182" s="189" t="s">
        <v>270</v>
      </c>
      <c r="F182" s="190" t="s">
        <v>271</v>
      </c>
      <c r="G182" s="191" t="s">
        <v>176</v>
      </c>
      <c r="H182" s="192">
        <v>1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39</v>
      </c>
      <c r="O182" s="7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133</v>
      </c>
      <c r="AT182" s="200" t="s">
        <v>129</v>
      </c>
      <c r="AU182" s="200" t="s">
        <v>84</v>
      </c>
      <c r="AY182" s="18" t="s">
        <v>126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82</v>
      </c>
      <c r="BK182" s="201">
        <f>ROUND(I182*H182,2)</f>
        <v>0</v>
      </c>
      <c r="BL182" s="18" t="s">
        <v>133</v>
      </c>
      <c r="BM182" s="200" t="s">
        <v>272</v>
      </c>
    </row>
    <row r="183" spans="1:65" s="13" customFormat="1" ht="11.25">
      <c r="B183" s="202"/>
      <c r="C183" s="203"/>
      <c r="D183" s="204" t="s">
        <v>135</v>
      </c>
      <c r="E183" s="205" t="s">
        <v>1</v>
      </c>
      <c r="F183" s="206" t="s">
        <v>182</v>
      </c>
      <c r="G183" s="203"/>
      <c r="H183" s="207">
        <v>1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135</v>
      </c>
      <c r="AU183" s="213" t="s">
        <v>84</v>
      </c>
      <c r="AV183" s="13" t="s">
        <v>84</v>
      </c>
      <c r="AW183" s="13" t="s">
        <v>30</v>
      </c>
      <c r="AX183" s="13" t="s">
        <v>82</v>
      </c>
      <c r="AY183" s="213" t="s">
        <v>126</v>
      </c>
    </row>
    <row r="184" spans="1:65" s="2" customFormat="1" ht="24.2" customHeight="1">
      <c r="A184" s="35"/>
      <c r="B184" s="36"/>
      <c r="C184" s="188" t="s">
        <v>273</v>
      </c>
      <c r="D184" s="188" t="s">
        <v>129</v>
      </c>
      <c r="E184" s="189" t="s">
        <v>274</v>
      </c>
      <c r="F184" s="190" t="s">
        <v>275</v>
      </c>
      <c r="G184" s="191" t="s">
        <v>176</v>
      </c>
      <c r="H184" s="192">
        <v>6</v>
      </c>
      <c r="I184" s="193"/>
      <c r="J184" s="194">
        <f>ROUND(I184*H184,2)</f>
        <v>0</v>
      </c>
      <c r="K184" s="195"/>
      <c r="L184" s="40"/>
      <c r="M184" s="196" t="s">
        <v>1</v>
      </c>
      <c r="N184" s="197" t="s">
        <v>39</v>
      </c>
      <c r="O184" s="7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133</v>
      </c>
      <c r="AT184" s="200" t="s">
        <v>129</v>
      </c>
      <c r="AU184" s="200" t="s">
        <v>84</v>
      </c>
      <c r="AY184" s="18" t="s">
        <v>126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82</v>
      </c>
      <c r="BK184" s="201">
        <f>ROUND(I184*H184,2)</f>
        <v>0</v>
      </c>
      <c r="BL184" s="18" t="s">
        <v>133</v>
      </c>
      <c r="BM184" s="200" t="s">
        <v>276</v>
      </c>
    </row>
    <row r="185" spans="1:65" s="13" customFormat="1" ht="11.25">
      <c r="B185" s="202"/>
      <c r="C185" s="203"/>
      <c r="D185" s="204" t="s">
        <v>135</v>
      </c>
      <c r="E185" s="205" t="s">
        <v>1</v>
      </c>
      <c r="F185" s="206" t="s">
        <v>204</v>
      </c>
      <c r="G185" s="203"/>
      <c r="H185" s="207">
        <v>6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135</v>
      </c>
      <c r="AU185" s="213" t="s">
        <v>84</v>
      </c>
      <c r="AV185" s="13" t="s">
        <v>84</v>
      </c>
      <c r="AW185" s="13" t="s">
        <v>30</v>
      </c>
      <c r="AX185" s="13" t="s">
        <v>82</v>
      </c>
      <c r="AY185" s="213" t="s">
        <v>126</v>
      </c>
    </row>
    <row r="186" spans="1:65" s="2" customFormat="1" ht="24.2" customHeight="1">
      <c r="A186" s="35"/>
      <c r="B186" s="36"/>
      <c r="C186" s="188" t="s">
        <v>277</v>
      </c>
      <c r="D186" s="188" t="s">
        <v>129</v>
      </c>
      <c r="E186" s="189" t="s">
        <v>278</v>
      </c>
      <c r="F186" s="190" t="s">
        <v>279</v>
      </c>
      <c r="G186" s="191" t="s">
        <v>176</v>
      </c>
      <c r="H186" s="192">
        <v>1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39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133</v>
      </c>
      <c r="AT186" s="200" t="s">
        <v>129</v>
      </c>
      <c r="AU186" s="200" t="s">
        <v>84</v>
      </c>
      <c r="AY186" s="18" t="s">
        <v>126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82</v>
      </c>
      <c r="BK186" s="201">
        <f>ROUND(I186*H186,2)</f>
        <v>0</v>
      </c>
      <c r="BL186" s="18" t="s">
        <v>133</v>
      </c>
      <c r="BM186" s="200" t="s">
        <v>280</v>
      </c>
    </row>
    <row r="187" spans="1:65" s="13" customFormat="1" ht="11.25">
      <c r="B187" s="202"/>
      <c r="C187" s="203"/>
      <c r="D187" s="204" t="s">
        <v>135</v>
      </c>
      <c r="E187" s="205" t="s">
        <v>1</v>
      </c>
      <c r="F187" s="206" t="s">
        <v>182</v>
      </c>
      <c r="G187" s="203"/>
      <c r="H187" s="207">
        <v>1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135</v>
      </c>
      <c r="AU187" s="213" t="s">
        <v>84</v>
      </c>
      <c r="AV187" s="13" t="s">
        <v>84</v>
      </c>
      <c r="AW187" s="13" t="s">
        <v>30</v>
      </c>
      <c r="AX187" s="13" t="s">
        <v>82</v>
      </c>
      <c r="AY187" s="213" t="s">
        <v>126</v>
      </c>
    </row>
    <row r="188" spans="1:65" s="2" customFormat="1" ht="24.2" customHeight="1">
      <c r="A188" s="35"/>
      <c r="B188" s="36"/>
      <c r="C188" s="188" t="s">
        <v>281</v>
      </c>
      <c r="D188" s="188" t="s">
        <v>129</v>
      </c>
      <c r="E188" s="189" t="s">
        <v>282</v>
      </c>
      <c r="F188" s="190" t="s">
        <v>283</v>
      </c>
      <c r="G188" s="191" t="s">
        <v>176</v>
      </c>
      <c r="H188" s="192">
        <v>2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39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133</v>
      </c>
      <c r="AT188" s="200" t="s">
        <v>129</v>
      </c>
      <c r="AU188" s="200" t="s">
        <v>84</v>
      </c>
      <c r="AY188" s="18" t="s">
        <v>126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82</v>
      </c>
      <c r="BK188" s="201">
        <f>ROUND(I188*H188,2)</f>
        <v>0</v>
      </c>
      <c r="BL188" s="18" t="s">
        <v>133</v>
      </c>
      <c r="BM188" s="200" t="s">
        <v>284</v>
      </c>
    </row>
    <row r="189" spans="1:65" s="13" customFormat="1" ht="11.25">
      <c r="B189" s="202"/>
      <c r="C189" s="203"/>
      <c r="D189" s="204" t="s">
        <v>135</v>
      </c>
      <c r="E189" s="205" t="s">
        <v>1</v>
      </c>
      <c r="F189" s="206" t="s">
        <v>186</v>
      </c>
      <c r="G189" s="203"/>
      <c r="H189" s="207">
        <v>2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135</v>
      </c>
      <c r="AU189" s="213" t="s">
        <v>84</v>
      </c>
      <c r="AV189" s="13" t="s">
        <v>84</v>
      </c>
      <c r="AW189" s="13" t="s">
        <v>30</v>
      </c>
      <c r="AX189" s="13" t="s">
        <v>82</v>
      </c>
      <c r="AY189" s="213" t="s">
        <v>126</v>
      </c>
    </row>
    <row r="190" spans="1:65" s="2" customFormat="1" ht="24.2" customHeight="1">
      <c r="A190" s="35"/>
      <c r="B190" s="36"/>
      <c r="C190" s="188" t="s">
        <v>285</v>
      </c>
      <c r="D190" s="188" t="s">
        <v>129</v>
      </c>
      <c r="E190" s="189" t="s">
        <v>286</v>
      </c>
      <c r="F190" s="190" t="s">
        <v>287</v>
      </c>
      <c r="G190" s="191" t="s">
        <v>176</v>
      </c>
      <c r="H190" s="192">
        <v>2</v>
      </c>
      <c r="I190" s="193"/>
      <c r="J190" s="194">
        <f>ROUND(I190*H190,2)</f>
        <v>0</v>
      </c>
      <c r="K190" s="195"/>
      <c r="L190" s="40"/>
      <c r="M190" s="196" t="s">
        <v>1</v>
      </c>
      <c r="N190" s="197" t="s">
        <v>39</v>
      </c>
      <c r="O190" s="72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133</v>
      </c>
      <c r="AT190" s="200" t="s">
        <v>129</v>
      </c>
      <c r="AU190" s="200" t="s">
        <v>84</v>
      </c>
      <c r="AY190" s="18" t="s">
        <v>126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82</v>
      </c>
      <c r="BK190" s="201">
        <f>ROUND(I190*H190,2)</f>
        <v>0</v>
      </c>
      <c r="BL190" s="18" t="s">
        <v>133</v>
      </c>
      <c r="BM190" s="200" t="s">
        <v>288</v>
      </c>
    </row>
    <row r="191" spans="1:65" s="13" customFormat="1" ht="11.25">
      <c r="B191" s="202"/>
      <c r="C191" s="203"/>
      <c r="D191" s="204" t="s">
        <v>135</v>
      </c>
      <c r="E191" s="205" t="s">
        <v>1</v>
      </c>
      <c r="F191" s="206" t="s">
        <v>186</v>
      </c>
      <c r="G191" s="203"/>
      <c r="H191" s="207">
        <v>2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135</v>
      </c>
      <c r="AU191" s="213" t="s">
        <v>84</v>
      </c>
      <c r="AV191" s="13" t="s">
        <v>84</v>
      </c>
      <c r="AW191" s="13" t="s">
        <v>30</v>
      </c>
      <c r="AX191" s="13" t="s">
        <v>82</v>
      </c>
      <c r="AY191" s="213" t="s">
        <v>126</v>
      </c>
    </row>
    <row r="192" spans="1:65" s="2" customFormat="1" ht="24.2" customHeight="1">
      <c r="A192" s="35"/>
      <c r="B192" s="36"/>
      <c r="C192" s="188" t="s">
        <v>289</v>
      </c>
      <c r="D192" s="188" t="s">
        <v>129</v>
      </c>
      <c r="E192" s="189" t="s">
        <v>290</v>
      </c>
      <c r="F192" s="190" t="s">
        <v>291</v>
      </c>
      <c r="G192" s="191" t="s">
        <v>176</v>
      </c>
      <c r="H192" s="192">
        <v>2</v>
      </c>
      <c r="I192" s="193"/>
      <c r="J192" s="194">
        <f>ROUND(I192*H192,2)</f>
        <v>0</v>
      </c>
      <c r="K192" s="195"/>
      <c r="L192" s="40"/>
      <c r="M192" s="196" t="s">
        <v>1</v>
      </c>
      <c r="N192" s="197" t="s">
        <v>39</v>
      </c>
      <c r="O192" s="72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133</v>
      </c>
      <c r="AT192" s="200" t="s">
        <v>129</v>
      </c>
      <c r="AU192" s="200" t="s">
        <v>84</v>
      </c>
      <c r="AY192" s="18" t="s">
        <v>126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82</v>
      </c>
      <c r="BK192" s="201">
        <f>ROUND(I192*H192,2)</f>
        <v>0</v>
      </c>
      <c r="BL192" s="18" t="s">
        <v>133</v>
      </c>
      <c r="BM192" s="200" t="s">
        <v>292</v>
      </c>
    </row>
    <row r="193" spans="1:65" s="2" customFormat="1" ht="24.2" customHeight="1">
      <c r="A193" s="35"/>
      <c r="B193" s="36"/>
      <c r="C193" s="188" t="s">
        <v>293</v>
      </c>
      <c r="D193" s="188" t="s">
        <v>129</v>
      </c>
      <c r="E193" s="189" t="s">
        <v>294</v>
      </c>
      <c r="F193" s="190" t="s">
        <v>295</v>
      </c>
      <c r="G193" s="191" t="s">
        <v>170</v>
      </c>
      <c r="H193" s="192">
        <v>130</v>
      </c>
      <c r="I193" s="193"/>
      <c r="J193" s="194">
        <f>ROUND(I193*H193,2)</f>
        <v>0</v>
      </c>
      <c r="K193" s="195"/>
      <c r="L193" s="40"/>
      <c r="M193" s="196" t="s">
        <v>1</v>
      </c>
      <c r="N193" s="197" t="s">
        <v>39</v>
      </c>
      <c r="O193" s="72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133</v>
      </c>
      <c r="AT193" s="200" t="s">
        <v>129</v>
      </c>
      <c r="AU193" s="200" t="s">
        <v>84</v>
      </c>
      <c r="AY193" s="18" t="s">
        <v>126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82</v>
      </c>
      <c r="BK193" s="201">
        <f>ROUND(I193*H193,2)</f>
        <v>0</v>
      </c>
      <c r="BL193" s="18" t="s">
        <v>133</v>
      </c>
      <c r="BM193" s="200" t="s">
        <v>296</v>
      </c>
    </row>
    <row r="194" spans="1:65" s="13" customFormat="1" ht="11.25">
      <c r="B194" s="202"/>
      <c r="C194" s="203"/>
      <c r="D194" s="204" t="s">
        <v>135</v>
      </c>
      <c r="E194" s="205" t="s">
        <v>1</v>
      </c>
      <c r="F194" s="206" t="s">
        <v>297</v>
      </c>
      <c r="G194" s="203"/>
      <c r="H194" s="207">
        <v>130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135</v>
      </c>
      <c r="AU194" s="213" t="s">
        <v>84</v>
      </c>
      <c r="AV194" s="13" t="s">
        <v>84</v>
      </c>
      <c r="AW194" s="13" t="s">
        <v>30</v>
      </c>
      <c r="AX194" s="13" t="s">
        <v>82</v>
      </c>
      <c r="AY194" s="213" t="s">
        <v>126</v>
      </c>
    </row>
    <row r="195" spans="1:65" s="2" customFormat="1" ht="33" customHeight="1">
      <c r="A195" s="35"/>
      <c r="B195" s="36"/>
      <c r="C195" s="188" t="s">
        <v>298</v>
      </c>
      <c r="D195" s="188" t="s">
        <v>129</v>
      </c>
      <c r="E195" s="189" t="s">
        <v>299</v>
      </c>
      <c r="F195" s="190" t="s">
        <v>300</v>
      </c>
      <c r="G195" s="191" t="s">
        <v>176</v>
      </c>
      <c r="H195" s="192">
        <v>25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39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133</v>
      </c>
      <c r="AT195" s="200" t="s">
        <v>129</v>
      </c>
      <c r="AU195" s="200" t="s">
        <v>84</v>
      </c>
      <c r="AY195" s="18" t="s">
        <v>126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82</v>
      </c>
      <c r="BK195" s="201">
        <f>ROUND(I195*H195,2)</f>
        <v>0</v>
      </c>
      <c r="BL195" s="18" t="s">
        <v>133</v>
      </c>
      <c r="BM195" s="200" t="s">
        <v>301</v>
      </c>
    </row>
    <row r="196" spans="1:65" s="13" customFormat="1" ht="11.25">
      <c r="B196" s="202"/>
      <c r="C196" s="203"/>
      <c r="D196" s="204" t="s">
        <v>135</v>
      </c>
      <c r="E196" s="205" t="s">
        <v>1</v>
      </c>
      <c r="F196" s="206" t="s">
        <v>178</v>
      </c>
      <c r="G196" s="203"/>
      <c r="H196" s="207">
        <v>25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135</v>
      </c>
      <c r="AU196" s="213" t="s">
        <v>84</v>
      </c>
      <c r="AV196" s="13" t="s">
        <v>84</v>
      </c>
      <c r="AW196" s="13" t="s">
        <v>30</v>
      </c>
      <c r="AX196" s="13" t="s">
        <v>82</v>
      </c>
      <c r="AY196" s="213" t="s">
        <v>126</v>
      </c>
    </row>
    <row r="197" spans="1:65" s="2" customFormat="1" ht="33" customHeight="1">
      <c r="A197" s="35"/>
      <c r="B197" s="36"/>
      <c r="C197" s="188" t="s">
        <v>302</v>
      </c>
      <c r="D197" s="188" t="s">
        <v>129</v>
      </c>
      <c r="E197" s="189" t="s">
        <v>303</v>
      </c>
      <c r="F197" s="190" t="s">
        <v>304</v>
      </c>
      <c r="G197" s="191" t="s">
        <v>176</v>
      </c>
      <c r="H197" s="192">
        <v>1</v>
      </c>
      <c r="I197" s="193"/>
      <c r="J197" s="194">
        <f>ROUND(I197*H197,2)</f>
        <v>0</v>
      </c>
      <c r="K197" s="195"/>
      <c r="L197" s="40"/>
      <c r="M197" s="196" t="s">
        <v>1</v>
      </c>
      <c r="N197" s="197" t="s">
        <v>39</v>
      </c>
      <c r="O197" s="72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133</v>
      </c>
      <c r="AT197" s="200" t="s">
        <v>129</v>
      </c>
      <c r="AU197" s="200" t="s">
        <v>84</v>
      </c>
      <c r="AY197" s="18" t="s">
        <v>126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82</v>
      </c>
      <c r="BK197" s="201">
        <f>ROUND(I197*H197,2)</f>
        <v>0</v>
      </c>
      <c r="BL197" s="18" t="s">
        <v>133</v>
      </c>
      <c r="BM197" s="200" t="s">
        <v>305</v>
      </c>
    </row>
    <row r="198" spans="1:65" s="13" customFormat="1" ht="11.25">
      <c r="B198" s="202"/>
      <c r="C198" s="203"/>
      <c r="D198" s="204" t="s">
        <v>135</v>
      </c>
      <c r="E198" s="205" t="s">
        <v>1</v>
      </c>
      <c r="F198" s="206" t="s">
        <v>182</v>
      </c>
      <c r="G198" s="203"/>
      <c r="H198" s="207">
        <v>1</v>
      </c>
      <c r="I198" s="208"/>
      <c r="J198" s="203"/>
      <c r="K198" s="203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135</v>
      </c>
      <c r="AU198" s="213" t="s">
        <v>84</v>
      </c>
      <c r="AV198" s="13" t="s">
        <v>84</v>
      </c>
      <c r="AW198" s="13" t="s">
        <v>30</v>
      </c>
      <c r="AX198" s="13" t="s">
        <v>82</v>
      </c>
      <c r="AY198" s="213" t="s">
        <v>126</v>
      </c>
    </row>
    <row r="199" spans="1:65" s="2" customFormat="1" ht="33" customHeight="1">
      <c r="A199" s="35"/>
      <c r="B199" s="36"/>
      <c r="C199" s="188" t="s">
        <v>306</v>
      </c>
      <c r="D199" s="188" t="s">
        <v>129</v>
      </c>
      <c r="E199" s="189" t="s">
        <v>307</v>
      </c>
      <c r="F199" s="190" t="s">
        <v>308</v>
      </c>
      <c r="G199" s="191" t="s">
        <v>176</v>
      </c>
      <c r="H199" s="192">
        <v>2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39</v>
      </c>
      <c r="O199" s="72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133</v>
      </c>
      <c r="AT199" s="200" t="s">
        <v>129</v>
      </c>
      <c r="AU199" s="200" t="s">
        <v>84</v>
      </c>
      <c r="AY199" s="18" t="s">
        <v>126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82</v>
      </c>
      <c r="BK199" s="201">
        <f>ROUND(I199*H199,2)</f>
        <v>0</v>
      </c>
      <c r="BL199" s="18" t="s">
        <v>133</v>
      </c>
      <c r="BM199" s="200" t="s">
        <v>309</v>
      </c>
    </row>
    <row r="200" spans="1:65" s="13" customFormat="1" ht="11.25">
      <c r="B200" s="202"/>
      <c r="C200" s="203"/>
      <c r="D200" s="204" t="s">
        <v>135</v>
      </c>
      <c r="E200" s="205" t="s">
        <v>1</v>
      </c>
      <c r="F200" s="206" t="s">
        <v>186</v>
      </c>
      <c r="G200" s="203"/>
      <c r="H200" s="207">
        <v>2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135</v>
      </c>
      <c r="AU200" s="213" t="s">
        <v>84</v>
      </c>
      <c r="AV200" s="13" t="s">
        <v>84</v>
      </c>
      <c r="AW200" s="13" t="s">
        <v>30</v>
      </c>
      <c r="AX200" s="13" t="s">
        <v>82</v>
      </c>
      <c r="AY200" s="213" t="s">
        <v>126</v>
      </c>
    </row>
    <row r="201" spans="1:65" s="2" customFormat="1" ht="33" customHeight="1">
      <c r="A201" s="35"/>
      <c r="B201" s="36"/>
      <c r="C201" s="188" t="s">
        <v>310</v>
      </c>
      <c r="D201" s="188" t="s">
        <v>129</v>
      </c>
      <c r="E201" s="189" t="s">
        <v>311</v>
      </c>
      <c r="F201" s="190" t="s">
        <v>312</v>
      </c>
      <c r="G201" s="191" t="s">
        <v>176</v>
      </c>
      <c r="H201" s="192">
        <v>25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39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133</v>
      </c>
      <c r="AT201" s="200" t="s">
        <v>129</v>
      </c>
      <c r="AU201" s="200" t="s">
        <v>84</v>
      </c>
      <c r="AY201" s="18" t="s">
        <v>126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82</v>
      </c>
      <c r="BK201" s="201">
        <f>ROUND(I201*H201,2)</f>
        <v>0</v>
      </c>
      <c r="BL201" s="18" t="s">
        <v>133</v>
      </c>
      <c r="BM201" s="200" t="s">
        <v>313</v>
      </c>
    </row>
    <row r="202" spans="1:65" s="13" customFormat="1" ht="11.25">
      <c r="B202" s="202"/>
      <c r="C202" s="203"/>
      <c r="D202" s="204" t="s">
        <v>135</v>
      </c>
      <c r="E202" s="205" t="s">
        <v>1</v>
      </c>
      <c r="F202" s="206" t="s">
        <v>178</v>
      </c>
      <c r="G202" s="203"/>
      <c r="H202" s="207">
        <v>25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135</v>
      </c>
      <c r="AU202" s="213" t="s">
        <v>84</v>
      </c>
      <c r="AV202" s="13" t="s">
        <v>84</v>
      </c>
      <c r="AW202" s="13" t="s">
        <v>30</v>
      </c>
      <c r="AX202" s="13" t="s">
        <v>82</v>
      </c>
      <c r="AY202" s="213" t="s">
        <v>126</v>
      </c>
    </row>
    <row r="203" spans="1:65" s="2" customFormat="1" ht="33" customHeight="1">
      <c r="A203" s="35"/>
      <c r="B203" s="36"/>
      <c r="C203" s="188" t="s">
        <v>314</v>
      </c>
      <c r="D203" s="188" t="s">
        <v>129</v>
      </c>
      <c r="E203" s="189" t="s">
        <v>315</v>
      </c>
      <c r="F203" s="190" t="s">
        <v>316</v>
      </c>
      <c r="G203" s="191" t="s">
        <v>176</v>
      </c>
      <c r="H203" s="192">
        <v>1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39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133</v>
      </c>
      <c r="AT203" s="200" t="s">
        <v>129</v>
      </c>
      <c r="AU203" s="200" t="s">
        <v>84</v>
      </c>
      <c r="AY203" s="18" t="s">
        <v>126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82</v>
      </c>
      <c r="BK203" s="201">
        <f>ROUND(I203*H203,2)</f>
        <v>0</v>
      </c>
      <c r="BL203" s="18" t="s">
        <v>133</v>
      </c>
      <c r="BM203" s="200" t="s">
        <v>317</v>
      </c>
    </row>
    <row r="204" spans="1:65" s="13" customFormat="1" ht="11.25">
      <c r="B204" s="202"/>
      <c r="C204" s="203"/>
      <c r="D204" s="204" t="s">
        <v>135</v>
      </c>
      <c r="E204" s="205" t="s">
        <v>1</v>
      </c>
      <c r="F204" s="206" t="s">
        <v>182</v>
      </c>
      <c r="G204" s="203"/>
      <c r="H204" s="207">
        <v>1</v>
      </c>
      <c r="I204" s="208"/>
      <c r="J204" s="203"/>
      <c r="K204" s="203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135</v>
      </c>
      <c r="AU204" s="213" t="s">
        <v>84</v>
      </c>
      <c r="AV204" s="13" t="s">
        <v>84</v>
      </c>
      <c r="AW204" s="13" t="s">
        <v>30</v>
      </c>
      <c r="AX204" s="13" t="s">
        <v>82</v>
      </c>
      <c r="AY204" s="213" t="s">
        <v>126</v>
      </c>
    </row>
    <row r="205" spans="1:65" s="2" customFormat="1" ht="33" customHeight="1">
      <c r="A205" s="35"/>
      <c r="B205" s="36"/>
      <c r="C205" s="188" t="s">
        <v>318</v>
      </c>
      <c r="D205" s="188" t="s">
        <v>129</v>
      </c>
      <c r="E205" s="189" t="s">
        <v>319</v>
      </c>
      <c r="F205" s="190" t="s">
        <v>320</v>
      </c>
      <c r="G205" s="191" t="s">
        <v>176</v>
      </c>
      <c r="H205" s="192">
        <v>2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39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133</v>
      </c>
      <c r="AT205" s="200" t="s">
        <v>129</v>
      </c>
      <c r="AU205" s="200" t="s">
        <v>84</v>
      </c>
      <c r="AY205" s="18" t="s">
        <v>126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82</v>
      </c>
      <c r="BK205" s="201">
        <f>ROUND(I205*H205,2)</f>
        <v>0</v>
      </c>
      <c r="BL205" s="18" t="s">
        <v>133</v>
      </c>
      <c r="BM205" s="200" t="s">
        <v>321</v>
      </c>
    </row>
    <row r="206" spans="1:65" s="13" customFormat="1" ht="11.25">
      <c r="B206" s="202"/>
      <c r="C206" s="203"/>
      <c r="D206" s="204" t="s">
        <v>135</v>
      </c>
      <c r="E206" s="205" t="s">
        <v>1</v>
      </c>
      <c r="F206" s="206" t="s">
        <v>186</v>
      </c>
      <c r="G206" s="203"/>
      <c r="H206" s="207">
        <v>2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135</v>
      </c>
      <c r="AU206" s="213" t="s">
        <v>84</v>
      </c>
      <c r="AV206" s="13" t="s">
        <v>84</v>
      </c>
      <c r="AW206" s="13" t="s">
        <v>30</v>
      </c>
      <c r="AX206" s="13" t="s">
        <v>82</v>
      </c>
      <c r="AY206" s="213" t="s">
        <v>126</v>
      </c>
    </row>
    <row r="207" spans="1:65" s="2" customFormat="1" ht="24.2" customHeight="1">
      <c r="A207" s="35"/>
      <c r="B207" s="36"/>
      <c r="C207" s="188" t="s">
        <v>322</v>
      </c>
      <c r="D207" s="188" t="s">
        <v>129</v>
      </c>
      <c r="E207" s="189" t="s">
        <v>323</v>
      </c>
      <c r="F207" s="190" t="s">
        <v>324</v>
      </c>
      <c r="G207" s="191" t="s">
        <v>176</v>
      </c>
      <c r="H207" s="192">
        <v>6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39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133</v>
      </c>
      <c r="AT207" s="200" t="s">
        <v>129</v>
      </c>
      <c r="AU207" s="200" t="s">
        <v>84</v>
      </c>
      <c r="AY207" s="18" t="s">
        <v>126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82</v>
      </c>
      <c r="BK207" s="201">
        <f>ROUND(I207*H207,2)</f>
        <v>0</v>
      </c>
      <c r="BL207" s="18" t="s">
        <v>133</v>
      </c>
      <c r="BM207" s="200" t="s">
        <v>325</v>
      </c>
    </row>
    <row r="208" spans="1:65" s="13" customFormat="1" ht="11.25">
      <c r="B208" s="202"/>
      <c r="C208" s="203"/>
      <c r="D208" s="204" t="s">
        <v>135</v>
      </c>
      <c r="E208" s="205" t="s">
        <v>1</v>
      </c>
      <c r="F208" s="206" t="s">
        <v>204</v>
      </c>
      <c r="G208" s="203"/>
      <c r="H208" s="207">
        <v>6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135</v>
      </c>
      <c r="AU208" s="213" t="s">
        <v>84</v>
      </c>
      <c r="AV208" s="13" t="s">
        <v>84</v>
      </c>
      <c r="AW208" s="13" t="s">
        <v>30</v>
      </c>
      <c r="AX208" s="13" t="s">
        <v>82</v>
      </c>
      <c r="AY208" s="213" t="s">
        <v>126</v>
      </c>
    </row>
    <row r="209" spans="1:65" s="2" customFormat="1" ht="24.2" customHeight="1">
      <c r="A209" s="35"/>
      <c r="B209" s="36"/>
      <c r="C209" s="188" t="s">
        <v>326</v>
      </c>
      <c r="D209" s="188" t="s">
        <v>129</v>
      </c>
      <c r="E209" s="189" t="s">
        <v>327</v>
      </c>
      <c r="F209" s="190" t="s">
        <v>328</v>
      </c>
      <c r="G209" s="191" t="s">
        <v>176</v>
      </c>
      <c r="H209" s="192">
        <v>1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39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133</v>
      </c>
      <c r="AT209" s="200" t="s">
        <v>129</v>
      </c>
      <c r="AU209" s="200" t="s">
        <v>84</v>
      </c>
      <c r="AY209" s="18" t="s">
        <v>126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82</v>
      </c>
      <c r="BK209" s="201">
        <f>ROUND(I209*H209,2)</f>
        <v>0</v>
      </c>
      <c r="BL209" s="18" t="s">
        <v>133</v>
      </c>
      <c r="BM209" s="200" t="s">
        <v>329</v>
      </c>
    </row>
    <row r="210" spans="1:65" s="13" customFormat="1" ht="11.25">
      <c r="B210" s="202"/>
      <c r="C210" s="203"/>
      <c r="D210" s="204" t="s">
        <v>135</v>
      </c>
      <c r="E210" s="205" t="s">
        <v>1</v>
      </c>
      <c r="F210" s="206" t="s">
        <v>182</v>
      </c>
      <c r="G210" s="203"/>
      <c r="H210" s="207">
        <v>1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135</v>
      </c>
      <c r="AU210" s="213" t="s">
        <v>84</v>
      </c>
      <c r="AV210" s="13" t="s">
        <v>84</v>
      </c>
      <c r="AW210" s="13" t="s">
        <v>30</v>
      </c>
      <c r="AX210" s="13" t="s">
        <v>82</v>
      </c>
      <c r="AY210" s="213" t="s">
        <v>126</v>
      </c>
    </row>
    <row r="211" spans="1:65" s="2" customFormat="1" ht="24.2" customHeight="1">
      <c r="A211" s="35"/>
      <c r="B211" s="36"/>
      <c r="C211" s="188" t="s">
        <v>330</v>
      </c>
      <c r="D211" s="188" t="s">
        <v>129</v>
      </c>
      <c r="E211" s="189" t="s">
        <v>331</v>
      </c>
      <c r="F211" s="190" t="s">
        <v>332</v>
      </c>
      <c r="G211" s="191" t="s">
        <v>176</v>
      </c>
      <c r="H211" s="192">
        <v>2</v>
      </c>
      <c r="I211" s="193"/>
      <c r="J211" s="194">
        <f>ROUND(I211*H211,2)</f>
        <v>0</v>
      </c>
      <c r="K211" s="195"/>
      <c r="L211" s="40"/>
      <c r="M211" s="196" t="s">
        <v>1</v>
      </c>
      <c r="N211" s="197" t="s">
        <v>39</v>
      </c>
      <c r="O211" s="72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133</v>
      </c>
      <c r="AT211" s="200" t="s">
        <v>129</v>
      </c>
      <c r="AU211" s="200" t="s">
        <v>84</v>
      </c>
      <c r="AY211" s="18" t="s">
        <v>126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82</v>
      </c>
      <c r="BK211" s="201">
        <f>ROUND(I211*H211,2)</f>
        <v>0</v>
      </c>
      <c r="BL211" s="18" t="s">
        <v>133</v>
      </c>
      <c r="BM211" s="200" t="s">
        <v>333</v>
      </c>
    </row>
    <row r="212" spans="1:65" s="13" customFormat="1" ht="11.25">
      <c r="B212" s="202"/>
      <c r="C212" s="203"/>
      <c r="D212" s="204" t="s">
        <v>135</v>
      </c>
      <c r="E212" s="205" t="s">
        <v>1</v>
      </c>
      <c r="F212" s="206" t="s">
        <v>186</v>
      </c>
      <c r="G212" s="203"/>
      <c r="H212" s="207">
        <v>2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135</v>
      </c>
      <c r="AU212" s="213" t="s">
        <v>84</v>
      </c>
      <c r="AV212" s="13" t="s">
        <v>84</v>
      </c>
      <c r="AW212" s="13" t="s">
        <v>30</v>
      </c>
      <c r="AX212" s="13" t="s">
        <v>82</v>
      </c>
      <c r="AY212" s="213" t="s">
        <v>126</v>
      </c>
    </row>
    <row r="213" spans="1:65" s="2" customFormat="1" ht="37.9" customHeight="1">
      <c r="A213" s="35"/>
      <c r="B213" s="36"/>
      <c r="C213" s="188" t="s">
        <v>334</v>
      </c>
      <c r="D213" s="188" t="s">
        <v>129</v>
      </c>
      <c r="E213" s="189" t="s">
        <v>335</v>
      </c>
      <c r="F213" s="190" t="s">
        <v>336</v>
      </c>
      <c r="G213" s="191" t="s">
        <v>132</v>
      </c>
      <c r="H213" s="192">
        <v>5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39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133</v>
      </c>
      <c r="AT213" s="200" t="s">
        <v>129</v>
      </c>
      <c r="AU213" s="200" t="s">
        <v>84</v>
      </c>
      <c r="AY213" s="18" t="s">
        <v>126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82</v>
      </c>
      <c r="BK213" s="201">
        <f>ROUND(I213*H213,2)</f>
        <v>0</v>
      </c>
      <c r="BL213" s="18" t="s">
        <v>133</v>
      </c>
      <c r="BM213" s="200" t="s">
        <v>337</v>
      </c>
    </row>
    <row r="214" spans="1:65" s="14" customFormat="1" ht="11.25">
      <c r="B214" s="219"/>
      <c r="C214" s="220"/>
      <c r="D214" s="204" t="s">
        <v>135</v>
      </c>
      <c r="E214" s="221" t="s">
        <v>1</v>
      </c>
      <c r="F214" s="222" t="s">
        <v>338</v>
      </c>
      <c r="G214" s="220"/>
      <c r="H214" s="221" t="s">
        <v>1</v>
      </c>
      <c r="I214" s="223"/>
      <c r="J214" s="220"/>
      <c r="K214" s="220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135</v>
      </c>
      <c r="AU214" s="228" t="s">
        <v>84</v>
      </c>
      <c r="AV214" s="14" t="s">
        <v>82</v>
      </c>
      <c r="AW214" s="14" t="s">
        <v>30</v>
      </c>
      <c r="AX214" s="14" t="s">
        <v>74</v>
      </c>
      <c r="AY214" s="228" t="s">
        <v>126</v>
      </c>
    </row>
    <row r="215" spans="1:65" s="13" customFormat="1" ht="11.25">
      <c r="B215" s="202"/>
      <c r="C215" s="203"/>
      <c r="D215" s="204" t="s">
        <v>135</v>
      </c>
      <c r="E215" s="205" t="s">
        <v>1</v>
      </c>
      <c r="F215" s="206" t="s">
        <v>151</v>
      </c>
      <c r="G215" s="203"/>
      <c r="H215" s="207">
        <v>5</v>
      </c>
      <c r="I215" s="208"/>
      <c r="J215" s="203"/>
      <c r="K215" s="203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135</v>
      </c>
      <c r="AU215" s="213" t="s">
        <v>84</v>
      </c>
      <c r="AV215" s="13" t="s">
        <v>84</v>
      </c>
      <c r="AW215" s="13" t="s">
        <v>30</v>
      </c>
      <c r="AX215" s="13" t="s">
        <v>74</v>
      </c>
      <c r="AY215" s="213" t="s">
        <v>126</v>
      </c>
    </row>
    <row r="216" spans="1:65" s="16" customFormat="1" ht="11.25">
      <c r="B216" s="240"/>
      <c r="C216" s="241"/>
      <c r="D216" s="204" t="s">
        <v>135</v>
      </c>
      <c r="E216" s="242" t="s">
        <v>1</v>
      </c>
      <c r="F216" s="243" t="s">
        <v>252</v>
      </c>
      <c r="G216" s="241"/>
      <c r="H216" s="244">
        <v>5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135</v>
      </c>
      <c r="AU216" s="250" t="s">
        <v>84</v>
      </c>
      <c r="AV216" s="16" t="s">
        <v>133</v>
      </c>
      <c r="AW216" s="16" t="s">
        <v>30</v>
      </c>
      <c r="AX216" s="16" t="s">
        <v>82</v>
      </c>
      <c r="AY216" s="250" t="s">
        <v>126</v>
      </c>
    </row>
    <row r="217" spans="1:65" s="14" customFormat="1" ht="11.25">
      <c r="B217" s="219"/>
      <c r="C217" s="220"/>
      <c r="D217" s="204" t="s">
        <v>135</v>
      </c>
      <c r="E217" s="221" t="s">
        <v>1</v>
      </c>
      <c r="F217" s="222" t="s">
        <v>173</v>
      </c>
      <c r="G217" s="220"/>
      <c r="H217" s="221" t="s">
        <v>1</v>
      </c>
      <c r="I217" s="223"/>
      <c r="J217" s="220"/>
      <c r="K217" s="220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135</v>
      </c>
      <c r="AU217" s="228" t="s">
        <v>84</v>
      </c>
      <c r="AV217" s="14" t="s">
        <v>82</v>
      </c>
      <c r="AW217" s="14" t="s">
        <v>30</v>
      </c>
      <c r="AX217" s="14" t="s">
        <v>74</v>
      </c>
      <c r="AY217" s="228" t="s">
        <v>126</v>
      </c>
    </row>
    <row r="218" spans="1:65" s="2" customFormat="1" ht="37.9" customHeight="1">
      <c r="A218" s="35"/>
      <c r="B218" s="36"/>
      <c r="C218" s="188" t="s">
        <v>339</v>
      </c>
      <c r="D218" s="188" t="s">
        <v>129</v>
      </c>
      <c r="E218" s="189" t="s">
        <v>340</v>
      </c>
      <c r="F218" s="190" t="s">
        <v>341</v>
      </c>
      <c r="G218" s="191" t="s">
        <v>132</v>
      </c>
      <c r="H218" s="192">
        <v>27.7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39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133</v>
      </c>
      <c r="AT218" s="200" t="s">
        <v>129</v>
      </c>
      <c r="AU218" s="200" t="s">
        <v>84</v>
      </c>
      <c r="AY218" s="18" t="s">
        <v>126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82</v>
      </c>
      <c r="BK218" s="201">
        <f>ROUND(I218*H218,2)</f>
        <v>0</v>
      </c>
      <c r="BL218" s="18" t="s">
        <v>133</v>
      </c>
      <c r="BM218" s="200" t="s">
        <v>342</v>
      </c>
    </row>
    <row r="219" spans="1:65" s="14" customFormat="1" ht="11.25">
      <c r="B219" s="219"/>
      <c r="C219" s="220"/>
      <c r="D219" s="204" t="s">
        <v>135</v>
      </c>
      <c r="E219" s="221" t="s">
        <v>1</v>
      </c>
      <c r="F219" s="222" t="s">
        <v>343</v>
      </c>
      <c r="G219" s="220"/>
      <c r="H219" s="221" t="s">
        <v>1</v>
      </c>
      <c r="I219" s="223"/>
      <c r="J219" s="220"/>
      <c r="K219" s="220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135</v>
      </c>
      <c r="AU219" s="228" t="s">
        <v>84</v>
      </c>
      <c r="AV219" s="14" t="s">
        <v>82</v>
      </c>
      <c r="AW219" s="14" t="s">
        <v>30</v>
      </c>
      <c r="AX219" s="14" t="s">
        <v>74</v>
      </c>
      <c r="AY219" s="228" t="s">
        <v>126</v>
      </c>
    </row>
    <row r="220" spans="1:65" s="13" customFormat="1" ht="11.25">
      <c r="B220" s="202"/>
      <c r="C220" s="203"/>
      <c r="D220" s="204" t="s">
        <v>135</v>
      </c>
      <c r="E220" s="205" t="s">
        <v>1</v>
      </c>
      <c r="F220" s="206" t="s">
        <v>344</v>
      </c>
      <c r="G220" s="203"/>
      <c r="H220" s="207">
        <v>27.7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135</v>
      </c>
      <c r="AU220" s="213" t="s">
        <v>84</v>
      </c>
      <c r="AV220" s="13" t="s">
        <v>84</v>
      </c>
      <c r="AW220" s="13" t="s">
        <v>30</v>
      </c>
      <c r="AX220" s="13" t="s">
        <v>74</v>
      </c>
      <c r="AY220" s="213" t="s">
        <v>126</v>
      </c>
    </row>
    <row r="221" spans="1:65" s="16" customFormat="1" ht="11.25">
      <c r="B221" s="240"/>
      <c r="C221" s="241"/>
      <c r="D221" s="204" t="s">
        <v>135</v>
      </c>
      <c r="E221" s="242" t="s">
        <v>1</v>
      </c>
      <c r="F221" s="243" t="s">
        <v>252</v>
      </c>
      <c r="G221" s="241"/>
      <c r="H221" s="244">
        <v>27.7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AT221" s="250" t="s">
        <v>135</v>
      </c>
      <c r="AU221" s="250" t="s">
        <v>84</v>
      </c>
      <c r="AV221" s="16" t="s">
        <v>133</v>
      </c>
      <c r="AW221" s="16" t="s">
        <v>30</v>
      </c>
      <c r="AX221" s="16" t="s">
        <v>82</v>
      </c>
      <c r="AY221" s="250" t="s">
        <v>126</v>
      </c>
    </row>
    <row r="222" spans="1:65" s="14" customFormat="1" ht="11.25">
      <c r="B222" s="219"/>
      <c r="C222" s="220"/>
      <c r="D222" s="204" t="s">
        <v>135</v>
      </c>
      <c r="E222" s="221" t="s">
        <v>1</v>
      </c>
      <c r="F222" s="222" t="s">
        <v>173</v>
      </c>
      <c r="G222" s="220"/>
      <c r="H222" s="221" t="s">
        <v>1</v>
      </c>
      <c r="I222" s="223"/>
      <c r="J222" s="220"/>
      <c r="K222" s="220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135</v>
      </c>
      <c r="AU222" s="228" t="s">
        <v>84</v>
      </c>
      <c r="AV222" s="14" t="s">
        <v>82</v>
      </c>
      <c r="AW222" s="14" t="s">
        <v>30</v>
      </c>
      <c r="AX222" s="14" t="s">
        <v>74</v>
      </c>
      <c r="AY222" s="228" t="s">
        <v>126</v>
      </c>
    </row>
    <row r="223" spans="1:65" s="2" customFormat="1" ht="37.9" customHeight="1">
      <c r="A223" s="35"/>
      <c r="B223" s="36"/>
      <c r="C223" s="188" t="s">
        <v>345</v>
      </c>
      <c r="D223" s="188" t="s">
        <v>129</v>
      </c>
      <c r="E223" s="189" t="s">
        <v>346</v>
      </c>
      <c r="F223" s="190" t="s">
        <v>347</v>
      </c>
      <c r="G223" s="191" t="s">
        <v>132</v>
      </c>
      <c r="H223" s="192">
        <v>1337.875</v>
      </c>
      <c r="I223" s="193"/>
      <c r="J223" s="194">
        <f>ROUND(I223*H223,2)</f>
        <v>0</v>
      </c>
      <c r="K223" s="195"/>
      <c r="L223" s="40"/>
      <c r="M223" s="196" t="s">
        <v>1</v>
      </c>
      <c r="N223" s="197" t="s">
        <v>39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133</v>
      </c>
      <c r="AT223" s="200" t="s">
        <v>129</v>
      </c>
      <c r="AU223" s="200" t="s">
        <v>84</v>
      </c>
      <c r="AY223" s="18" t="s">
        <v>126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82</v>
      </c>
      <c r="BK223" s="201">
        <f>ROUND(I223*H223,2)</f>
        <v>0</v>
      </c>
      <c r="BL223" s="18" t="s">
        <v>133</v>
      </c>
      <c r="BM223" s="200" t="s">
        <v>348</v>
      </c>
    </row>
    <row r="224" spans="1:65" s="13" customFormat="1" ht="11.25">
      <c r="B224" s="202"/>
      <c r="C224" s="203"/>
      <c r="D224" s="204" t="s">
        <v>135</v>
      </c>
      <c r="E224" s="205" t="s">
        <v>1</v>
      </c>
      <c r="F224" s="206" t="s">
        <v>248</v>
      </c>
      <c r="G224" s="203"/>
      <c r="H224" s="207">
        <v>888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135</v>
      </c>
      <c r="AU224" s="213" t="s">
        <v>84</v>
      </c>
      <c r="AV224" s="13" t="s">
        <v>84</v>
      </c>
      <c r="AW224" s="13" t="s">
        <v>30</v>
      </c>
      <c r="AX224" s="13" t="s">
        <v>74</v>
      </c>
      <c r="AY224" s="213" t="s">
        <v>126</v>
      </c>
    </row>
    <row r="225" spans="1:65" s="15" customFormat="1" ht="11.25">
      <c r="B225" s="229"/>
      <c r="C225" s="230"/>
      <c r="D225" s="204" t="s">
        <v>135</v>
      </c>
      <c r="E225" s="231" t="s">
        <v>1</v>
      </c>
      <c r="F225" s="232" t="s">
        <v>249</v>
      </c>
      <c r="G225" s="230"/>
      <c r="H225" s="233">
        <v>888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135</v>
      </c>
      <c r="AU225" s="239" t="s">
        <v>84</v>
      </c>
      <c r="AV225" s="15" t="s">
        <v>143</v>
      </c>
      <c r="AW225" s="15" t="s">
        <v>30</v>
      </c>
      <c r="AX225" s="15" t="s">
        <v>74</v>
      </c>
      <c r="AY225" s="239" t="s">
        <v>126</v>
      </c>
    </row>
    <row r="226" spans="1:65" s="14" customFormat="1" ht="22.5">
      <c r="B226" s="219"/>
      <c r="C226" s="220"/>
      <c r="D226" s="204" t="s">
        <v>135</v>
      </c>
      <c r="E226" s="221" t="s">
        <v>1</v>
      </c>
      <c r="F226" s="222" t="s">
        <v>250</v>
      </c>
      <c r="G226" s="220"/>
      <c r="H226" s="221" t="s">
        <v>1</v>
      </c>
      <c r="I226" s="223"/>
      <c r="J226" s="220"/>
      <c r="K226" s="220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135</v>
      </c>
      <c r="AU226" s="228" t="s">
        <v>84</v>
      </c>
      <c r="AV226" s="14" t="s">
        <v>82</v>
      </c>
      <c r="AW226" s="14" t="s">
        <v>30</v>
      </c>
      <c r="AX226" s="14" t="s">
        <v>74</v>
      </c>
      <c r="AY226" s="228" t="s">
        <v>126</v>
      </c>
    </row>
    <row r="227" spans="1:65" s="13" customFormat="1" ht="11.25">
      <c r="B227" s="202"/>
      <c r="C227" s="203"/>
      <c r="D227" s="204" t="s">
        <v>135</v>
      </c>
      <c r="E227" s="205" t="s">
        <v>1</v>
      </c>
      <c r="F227" s="206" t="s">
        <v>251</v>
      </c>
      <c r="G227" s="203"/>
      <c r="H227" s="207">
        <v>449.875</v>
      </c>
      <c r="I227" s="208"/>
      <c r="J227" s="203"/>
      <c r="K227" s="203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135</v>
      </c>
      <c r="AU227" s="213" t="s">
        <v>84</v>
      </c>
      <c r="AV227" s="13" t="s">
        <v>84</v>
      </c>
      <c r="AW227" s="13" t="s">
        <v>30</v>
      </c>
      <c r="AX227" s="13" t="s">
        <v>74</v>
      </c>
      <c r="AY227" s="213" t="s">
        <v>126</v>
      </c>
    </row>
    <row r="228" spans="1:65" s="15" customFormat="1" ht="11.25">
      <c r="B228" s="229"/>
      <c r="C228" s="230"/>
      <c r="D228" s="204" t="s">
        <v>135</v>
      </c>
      <c r="E228" s="231" t="s">
        <v>1</v>
      </c>
      <c r="F228" s="232" t="s">
        <v>249</v>
      </c>
      <c r="G228" s="230"/>
      <c r="H228" s="233">
        <v>449.875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AT228" s="239" t="s">
        <v>135</v>
      </c>
      <c r="AU228" s="239" t="s">
        <v>84</v>
      </c>
      <c r="AV228" s="15" t="s">
        <v>143</v>
      </c>
      <c r="AW228" s="15" t="s">
        <v>30</v>
      </c>
      <c r="AX228" s="15" t="s">
        <v>74</v>
      </c>
      <c r="AY228" s="239" t="s">
        <v>126</v>
      </c>
    </row>
    <row r="229" spans="1:65" s="16" customFormat="1" ht="11.25">
      <c r="B229" s="240"/>
      <c r="C229" s="241"/>
      <c r="D229" s="204" t="s">
        <v>135</v>
      </c>
      <c r="E229" s="242" t="s">
        <v>1</v>
      </c>
      <c r="F229" s="243" t="s">
        <v>252</v>
      </c>
      <c r="G229" s="241"/>
      <c r="H229" s="244">
        <v>1337.875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135</v>
      </c>
      <c r="AU229" s="250" t="s">
        <v>84</v>
      </c>
      <c r="AV229" s="16" t="s">
        <v>133</v>
      </c>
      <c r="AW229" s="16" t="s">
        <v>30</v>
      </c>
      <c r="AX229" s="16" t="s">
        <v>82</v>
      </c>
      <c r="AY229" s="250" t="s">
        <v>126</v>
      </c>
    </row>
    <row r="230" spans="1:65" s="14" customFormat="1" ht="11.25">
      <c r="B230" s="219"/>
      <c r="C230" s="220"/>
      <c r="D230" s="204" t="s">
        <v>135</v>
      </c>
      <c r="E230" s="221" t="s">
        <v>1</v>
      </c>
      <c r="F230" s="222" t="s">
        <v>173</v>
      </c>
      <c r="G230" s="220"/>
      <c r="H230" s="221" t="s">
        <v>1</v>
      </c>
      <c r="I230" s="223"/>
      <c r="J230" s="220"/>
      <c r="K230" s="220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135</v>
      </c>
      <c r="AU230" s="228" t="s">
        <v>84</v>
      </c>
      <c r="AV230" s="14" t="s">
        <v>82</v>
      </c>
      <c r="AW230" s="14" t="s">
        <v>30</v>
      </c>
      <c r="AX230" s="14" t="s">
        <v>74</v>
      </c>
      <c r="AY230" s="228" t="s">
        <v>126</v>
      </c>
    </row>
    <row r="231" spans="1:65" s="2" customFormat="1" ht="24.2" customHeight="1">
      <c r="A231" s="35"/>
      <c r="B231" s="36"/>
      <c r="C231" s="188" t="s">
        <v>349</v>
      </c>
      <c r="D231" s="188" t="s">
        <v>129</v>
      </c>
      <c r="E231" s="189" t="s">
        <v>350</v>
      </c>
      <c r="F231" s="190" t="s">
        <v>351</v>
      </c>
      <c r="G231" s="191" t="s">
        <v>132</v>
      </c>
      <c r="H231" s="192">
        <v>8.9</v>
      </c>
      <c r="I231" s="193"/>
      <c r="J231" s="194">
        <f>ROUND(I231*H231,2)</f>
        <v>0</v>
      </c>
      <c r="K231" s="195"/>
      <c r="L231" s="40"/>
      <c r="M231" s="196" t="s">
        <v>1</v>
      </c>
      <c r="N231" s="197" t="s">
        <v>39</v>
      </c>
      <c r="O231" s="72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133</v>
      </c>
      <c r="AT231" s="200" t="s">
        <v>129</v>
      </c>
      <c r="AU231" s="200" t="s">
        <v>84</v>
      </c>
      <c r="AY231" s="18" t="s">
        <v>126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8" t="s">
        <v>82</v>
      </c>
      <c r="BK231" s="201">
        <f>ROUND(I231*H231,2)</f>
        <v>0</v>
      </c>
      <c r="BL231" s="18" t="s">
        <v>133</v>
      </c>
      <c r="BM231" s="200" t="s">
        <v>352</v>
      </c>
    </row>
    <row r="232" spans="1:65" s="13" customFormat="1" ht="11.25">
      <c r="B232" s="202"/>
      <c r="C232" s="203"/>
      <c r="D232" s="204" t="s">
        <v>135</v>
      </c>
      <c r="E232" s="205" t="s">
        <v>1</v>
      </c>
      <c r="F232" s="206" t="s">
        <v>353</v>
      </c>
      <c r="G232" s="203"/>
      <c r="H232" s="207">
        <v>8.9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135</v>
      </c>
      <c r="AU232" s="213" t="s">
        <v>84</v>
      </c>
      <c r="AV232" s="13" t="s">
        <v>84</v>
      </c>
      <c r="AW232" s="13" t="s">
        <v>30</v>
      </c>
      <c r="AX232" s="13" t="s">
        <v>82</v>
      </c>
      <c r="AY232" s="213" t="s">
        <v>126</v>
      </c>
    </row>
    <row r="233" spans="1:65" s="14" customFormat="1" ht="11.25">
      <c r="B233" s="219"/>
      <c r="C233" s="220"/>
      <c r="D233" s="204" t="s">
        <v>135</v>
      </c>
      <c r="E233" s="221" t="s">
        <v>1</v>
      </c>
      <c r="F233" s="222" t="s">
        <v>173</v>
      </c>
      <c r="G233" s="220"/>
      <c r="H233" s="221" t="s">
        <v>1</v>
      </c>
      <c r="I233" s="223"/>
      <c r="J233" s="220"/>
      <c r="K233" s="220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135</v>
      </c>
      <c r="AU233" s="228" t="s">
        <v>84</v>
      </c>
      <c r="AV233" s="14" t="s">
        <v>82</v>
      </c>
      <c r="AW233" s="14" t="s">
        <v>30</v>
      </c>
      <c r="AX233" s="14" t="s">
        <v>74</v>
      </c>
      <c r="AY233" s="228" t="s">
        <v>126</v>
      </c>
    </row>
    <row r="234" spans="1:65" s="2" customFormat="1" ht="16.5" customHeight="1">
      <c r="A234" s="35"/>
      <c r="B234" s="36"/>
      <c r="C234" s="251" t="s">
        <v>354</v>
      </c>
      <c r="D234" s="251" t="s">
        <v>355</v>
      </c>
      <c r="E234" s="252" t="s">
        <v>356</v>
      </c>
      <c r="F234" s="253" t="s">
        <v>357</v>
      </c>
      <c r="G234" s="254" t="s">
        <v>141</v>
      </c>
      <c r="H234" s="255">
        <v>17.8</v>
      </c>
      <c r="I234" s="256"/>
      <c r="J234" s="257">
        <f>ROUND(I234*H234,2)</f>
        <v>0</v>
      </c>
      <c r="K234" s="258"/>
      <c r="L234" s="259"/>
      <c r="M234" s="260" t="s">
        <v>1</v>
      </c>
      <c r="N234" s="261" t="s">
        <v>39</v>
      </c>
      <c r="O234" s="72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0" t="s">
        <v>197</v>
      </c>
      <c r="AT234" s="200" t="s">
        <v>355</v>
      </c>
      <c r="AU234" s="200" t="s">
        <v>84</v>
      </c>
      <c r="AY234" s="18" t="s">
        <v>126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8" t="s">
        <v>82</v>
      </c>
      <c r="BK234" s="201">
        <f>ROUND(I234*H234,2)</f>
        <v>0</v>
      </c>
      <c r="BL234" s="18" t="s">
        <v>133</v>
      </c>
      <c r="BM234" s="200" t="s">
        <v>358</v>
      </c>
    </row>
    <row r="235" spans="1:65" s="13" customFormat="1" ht="11.25">
      <c r="B235" s="202"/>
      <c r="C235" s="203"/>
      <c r="D235" s="204" t="s">
        <v>135</v>
      </c>
      <c r="E235" s="203"/>
      <c r="F235" s="206" t="s">
        <v>359</v>
      </c>
      <c r="G235" s="203"/>
      <c r="H235" s="207">
        <v>17.8</v>
      </c>
      <c r="I235" s="208"/>
      <c r="J235" s="203"/>
      <c r="K235" s="203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135</v>
      </c>
      <c r="AU235" s="213" t="s">
        <v>84</v>
      </c>
      <c r="AV235" s="13" t="s">
        <v>84</v>
      </c>
      <c r="AW235" s="13" t="s">
        <v>4</v>
      </c>
      <c r="AX235" s="13" t="s">
        <v>82</v>
      </c>
      <c r="AY235" s="213" t="s">
        <v>126</v>
      </c>
    </row>
    <row r="236" spans="1:65" s="2" customFormat="1" ht="33" customHeight="1">
      <c r="A236" s="35"/>
      <c r="B236" s="36"/>
      <c r="C236" s="188" t="s">
        <v>360</v>
      </c>
      <c r="D236" s="188" t="s">
        <v>129</v>
      </c>
      <c r="E236" s="189" t="s">
        <v>361</v>
      </c>
      <c r="F236" s="190" t="s">
        <v>362</v>
      </c>
      <c r="G236" s="191" t="s">
        <v>132</v>
      </c>
      <c r="H236" s="192">
        <v>449.875</v>
      </c>
      <c r="I236" s="193"/>
      <c r="J236" s="194">
        <f>ROUND(I236*H236,2)</f>
        <v>0</v>
      </c>
      <c r="K236" s="195"/>
      <c r="L236" s="40"/>
      <c r="M236" s="196" t="s">
        <v>1</v>
      </c>
      <c r="N236" s="197" t="s">
        <v>39</v>
      </c>
      <c r="O236" s="72"/>
      <c r="P236" s="198">
        <f>O236*H236</f>
        <v>0</v>
      </c>
      <c r="Q236" s="198">
        <v>0</v>
      </c>
      <c r="R236" s="198">
        <f>Q236*H236</f>
        <v>0</v>
      </c>
      <c r="S236" s="198">
        <v>0</v>
      </c>
      <c r="T236" s="19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0" t="s">
        <v>133</v>
      </c>
      <c r="AT236" s="200" t="s">
        <v>129</v>
      </c>
      <c r="AU236" s="200" t="s">
        <v>84</v>
      </c>
      <c r="AY236" s="18" t="s">
        <v>126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8" t="s">
        <v>82</v>
      </c>
      <c r="BK236" s="201">
        <f>ROUND(I236*H236,2)</f>
        <v>0</v>
      </c>
      <c r="BL236" s="18" t="s">
        <v>133</v>
      </c>
      <c r="BM236" s="200" t="s">
        <v>363</v>
      </c>
    </row>
    <row r="237" spans="1:65" s="14" customFormat="1" ht="11.25">
      <c r="B237" s="219"/>
      <c r="C237" s="220"/>
      <c r="D237" s="204" t="s">
        <v>135</v>
      </c>
      <c r="E237" s="221" t="s">
        <v>1</v>
      </c>
      <c r="F237" s="222" t="s">
        <v>364</v>
      </c>
      <c r="G237" s="220"/>
      <c r="H237" s="221" t="s">
        <v>1</v>
      </c>
      <c r="I237" s="223"/>
      <c r="J237" s="220"/>
      <c r="K237" s="220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135</v>
      </c>
      <c r="AU237" s="228" t="s">
        <v>84</v>
      </c>
      <c r="AV237" s="14" t="s">
        <v>82</v>
      </c>
      <c r="AW237" s="14" t="s">
        <v>30</v>
      </c>
      <c r="AX237" s="14" t="s">
        <v>74</v>
      </c>
      <c r="AY237" s="228" t="s">
        <v>126</v>
      </c>
    </row>
    <row r="238" spans="1:65" s="13" customFormat="1" ht="11.25">
      <c r="B238" s="202"/>
      <c r="C238" s="203"/>
      <c r="D238" s="204" t="s">
        <v>135</v>
      </c>
      <c r="E238" s="205" t="s">
        <v>1</v>
      </c>
      <c r="F238" s="206" t="s">
        <v>251</v>
      </c>
      <c r="G238" s="203"/>
      <c r="H238" s="207">
        <v>449.875</v>
      </c>
      <c r="I238" s="208"/>
      <c r="J238" s="203"/>
      <c r="K238" s="203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135</v>
      </c>
      <c r="AU238" s="213" t="s">
        <v>84</v>
      </c>
      <c r="AV238" s="13" t="s">
        <v>84</v>
      </c>
      <c r="AW238" s="13" t="s">
        <v>30</v>
      </c>
      <c r="AX238" s="13" t="s">
        <v>82</v>
      </c>
      <c r="AY238" s="213" t="s">
        <v>126</v>
      </c>
    </row>
    <row r="239" spans="1:65" s="14" customFormat="1" ht="11.25">
      <c r="B239" s="219"/>
      <c r="C239" s="220"/>
      <c r="D239" s="204" t="s">
        <v>135</v>
      </c>
      <c r="E239" s="221" t="s">
        <v>1</v>
      </c>
      <c r="F239" s="222" t="s">
        <v>173</v>
      </c>
      <c r="G239" s="220"/>
      <c r="H239" s="221" t="s">
        <v>1</v>
      </c>
      <c r="I239" s="223"/>
      <c r="J239" s="220"/>
      <c r="K239" s="220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135</v>
      </c>
      <c r="AU239" s="228" t="s">
        <v>84</v>
      </c>
      <c r="AV239" s="14" t="s">
        <v>82</v>
      </c>
      <c r="AW239" s="14" t="s">
        <v>30</v>
      </c>
      <c r="AX239" s="14" t="s">
        <v>74</v>
      </c>
      <c r="AY239" s="228" t="s">
        <v>126</v>
      </c>
    </row>
    <row r="240" spans="1:65" s="2" customFormat="1" ht="16.5" customHeight="1">
      <c r="A240" s="35"/>
      <c r="B240" s="36"/>
      <c r="C240" s="251" t="s">
        <v>365</v>
      </c>
      <c r="D240" s="251" t="s">
        <v>355</v>
      </c>
      <c r="E240" s="252" t="s">
        <v>366</v>
      </c>
      <c r="F240" s="253" t="s">
        <v>367</v>
      </c>
      <c r="G240" s="254" t="s">
        <v>141</v>
      </c>
      <c r="H240" s="255">
        <v>899.75</v>
      </c>
      <c r="I240" s="256"/>
      <c r="J240" s="257">
        <f>ROUND(I240*H240,2)</f>
        <v>0</v>
      </c>
      <c r="K240" s="258"/>
      <c r="L240" s="259"/>
      <c r="M240" s="260" t="s">
        <v>1</v>
      </c>
      <c r="N240" s="261" t="s">
        <v>39</v>
      </c>
      <c r="O240" s="72"/>
      <c r="P240" s="198">
        <f>O240*H240</f>
        <v>0</v>
      </c>
      <c r="Q240" s="198">
        <v>1</v>
      </c>
      <c r="R240" s="198">
        <f>Q240*H240</f>
        <v>899.75</v>
      </c>
      <c r="S240" s="198">
        <v>0</v>
      </c>
      <c r="T240" s="19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0" t="s">
        <v>197</v>
      </c>
      <c r="AT240" s="200" t="s">
        <v>355</v>
      </c>
      <c r="AU240" s="200" t="s">
        <v>84</v>
      </c>
      <c r="AY240" s="18" t="s">
        <v>126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8" t="s">
        <v>82</v>
      </c>
      <c r="BK240" s="201">
        <f>ROUND(I240*H240,2)</f>
        <v>0</v>
      </c>
      <c r="BL240" s="18" t="s">
        <v>133</v>
      </c>
      <c r="BM240" s="200" t="s">
        <v>368</v>
      </c>
    </row>
    <row r="241" spans="1:65" s="13" customFormat="1" ht="11.25">
      <c r="B241" s="202"/>
      <c r="C241" s="203"/>
      <c r="D241" s="204" t="s">
        <v>135</v>
      </c>
      <c r="E241" s="203"/>
      <c r="F241" s="206" t="s">
        <v>369</v>
      </c>
      <c r="G241" s="203"/>
      <c r="H241" s="207">
        <v>899.75</v>
      </c>
      <c r="I241" s="208"/>
      <c r="J241" s="203"/>
      <c r="K241" s="203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135</v>
      </c>
      <c r="AU241" s="213" t="s">
        <v>84</v>
      </c>
      <c r="AV241" s="13" t="s">
        <v>84</v>
      </c>
      <c r="AW241" s="13" t="s">
        <v>4</v>
      </c>
      <c r="AX241" s="13" t="s">
        <v>82</v>
      </c>
      <c r="AY241" s="213" t="s">
        <v>126</v>
      </c>
    </row>
    <row r="242" spans="1:65" s="2" customFormat="1" ht="33" customHeight="1">
      <c r="A242" s="35"/>
      <c r="B242" s="36"/>
      <c r="C242" s="188" t="s">
        <v>370</v>
      </c>
      <c r="D242" s="188" t="s">
        <v>129</v>
      </c>
      <c r="E242" s="189" t="s">
        <v>371</v>
      </c>
      <c r="F242" s="190" t="s">
        <v>372</v>
      </c>
      <c r="G242" s="191" t="s">
        <v>141</v>
      </c>
      <c r="H242" s="192">
        <v>2408.1750000000002</v>
      </c>
      <c r="I242" s="193"/>
      <c r="J242" s="194">
        <f>ROUND(I242*H242,2)</f>
        <v>0</v>
      </c>
      <c r="K242" s="195"/>
      <c r="L242" s="40"/>
      <c r="M242" s="196" t="s">
        <v>1</v>
      </c>
      <c r="N242" s="197" t="s">
        <v>39</v>
      </c>
      <c r="O242" s="72"/>
      <c r="P242" s="198">
        <f>O242*H242</f>
        <v>0</v>
      </c>
      <c r="Q242" s="198">
        <v>0</v>
      </c>
      <c r="R242" s="198">
        <f>Q242*H242</f>
        <v>0</v>
      </c>
      <c r="S242" s="198">
        <v>0</v>
      </c>
      <c r="T242" s="19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0" t="s">
        <v>133</v>
      </c>
      <c r="AT242" s="200" t="s">
        <v>129</v>
      </c>
      <c r="AU242" s="200" t="s">
        <v>84</v>
      </c>
      <c r="AY242" s="18" t="s">
        <v>126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8" t="s">
        <v>82</v>
      </c>
      <c r="BK242" s="201">
        <f>ROUND(I242*H242,2)</f>
        <v>0</v>
      </c>
      <c r="BL242" s="18" t="s">
        <v>133</v>
      </c>
      <c r="BM242" s="200" t="s">
        <v>373</v>
      </c>
    </row>
    <row r="243" spans="1:65" s="13" customFormat="1" ht="11.25">
      <c r="B243" s="202"/>
      <c r="C243" s="203"/>
      <c r="D243" s="204" t="s">
        <v>135</v>
      </c>
      <c r="E243" s="203"/>
      <c r="F243" s="206" t="s">
        <v>374</v>
      </c>
      <c r="G243" s="203"/>
      <c r="H243" s="207">
        <v>2408.1750000000002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135</v>
      </c>
      <c r="AU243" s="213" t="s">
        <v>84</v>
      </c>
      <c r="AV243" s="13" t="s">
        <v>84</v>
      </c>
      <c r="AW243" s="13" t="s">
        <v>4</v>
      </c>
      <c r="AX243" s="13" t="s">
        <v>82</v>
      </c>
      <c r="AY243" s="213" t="s">
        <v>126</v>
      </c>
    </row>
    <row r="244" spans="1:65" s="2" customFormat="1" ht="24.2" customHeight="1">
      <c r="A244" s="35"/>
      <c r="B244" s="36"/>
      <c r="C244" s="188" t="s">
        <v>375</v>
      </c>
      <c r="D244" s="188" t="s">
        <v>129</v>
      </c>
      <c r="E244" s="189" t="s">
        <v>376</v>
      </c>
      <c r="F244" s="190" t="s">
        <v>377</v>
      </c>
      <c r="G244" s="191" t="s">
        <v>132</v>
      </c>
      <c r="H244" s="192">
        <v>27.7</v>
      </c>
      <c r="I244" s="193"/>
      <c r="J244" s="194">
        <f>ROUND(I244*H244,2)</f>
        <v>0</v>
      </c>
      <c r="K244" s="195"/>
      <c r="L244" s="40"/>
      <c r="M244" s="196" t="s">
        <v>1</v>
      </c>
      <c r="N244" s="197" t="s">
        <v>39</v>
      </c>
      <c r="O244" s="72"/>
      <c r="P244" s="198">
        <f>O244*H244</f>
        <v>0</v>
      </c>
      <c r="Q244" s="198">
        <v>0</v>
      </c>
      <c r="R244" s="198">
        <f>Q244*H244</f>
        <v>0</v>
      </c>
      <c r="S244" s="198">
        <v>0</v>
      </c>
      <c r="T244" s="19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0" t="s">
        <v>133</v>
      </c>
      <c r="AT244" s="200" t="s">
        <v>129</v>
      </c>
      <c r="AU244" s="200" t="s">
        <v>84</v>
      </c>
      <c r="AY244" s="18" t="s">
        <v>126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8" t="s">
        <v>82</v>
      </c>
      <c r="BK244" s="201">
        <f>ROUND(I244*H244,2)</f>
        <v>0</v>
      </c>
      <c r="BL244" s="18" t="s">
        <v>133</v>
      </c>
      <c r="BM244" s="200" t="s">
        <v>378</v>
      </c>
    </row>
    <row r="245" spans="1:65" s="14" customFormat="1" ht="11.25">
      <c r="B245" s="219"/>
      <c r="C245" s="220"/>
      <c r="D245" s="204" t="s">
        <v>135</v>
      </c>
      <c r="E245" s="221" t="s">
        <v>1</v>
      </c>
      <c r="F245" s="222" t="s">
        <v>343</v>
      </c>
      <c r="G245" s="220"/>
      <c r="H245" s="221" t="s">
        <v>1</v>
      </c>
      <c r="I245" s="223"/>
      <c r="J245" s="220"/>
      <c r="K245" s="220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135</v>
      </c>
      <c r="AU245" s="228" t="s">
        <v>84</v>
      </c>
      <c r="AV245" s="14" t="s">
        <v>82</v>
      </c>
      <c r="AW245" s="14" t="s">
        <v>30</v>
      </c>
      <c r="AX245" s="14" t="s">
        <v>74</v>
      </c>
      <c r="AY245" s="228" t="s">
        <v>126</v>
      </c>
    </row>
    <row r="246" spans="1:65" s="13" customFormat="1" ht="11.25">
      <c r="B246" s="202"/>
      <c r="C246" s="203"/>
      <c r="D246" s="204" t="s">
        <v>135</v>
      </c>
      <c r="E246" s="205" t="s">
        <v>1</v>
      </c>
      <c r="F246" s="206" t="s">
        <v>344</v>
      </c>
      <c r="G246" s="203"/>
      <c r="H246" s="207">
        <v>27.7</v>
      </c>
      <c r="I246" s="208"/>
      <c r="J246" s="203"/>
      <c r="K246" s="203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135</v>
      </c>
      <c r="AU246" s="213" t="s">
        <v>84</v>
      </c>
      <c r="AV246" s="13" t="s">
        <v>84</v>
      </c>
      <c r="AW246" s="13" t="s">
        <v>30</v>
      </c>
      <c r="AX246" s="13" t="s">
        <v>74</v>
      </c>
      <c r="AY246" s="213" t="s">
        <v>126</v>
      </c>
    </row>
    <row r="247" spans="1:65" s="16" customFormat="1" ht="11.25">
      <c r="B247" s="240"/>
      <c r="C247" s="241"/>
      <c r="D247" s="204" t="s">
        <v>135</v>
      </c>
      <c r="E247" s="242" t="s">
        <v>1</v>
      </c>
      <c r="F247" s="243" t="s">
        <v>252</v>
      </c>
      <c r="G247" s="241"/>
      <c r="H247" s="244">
        <v>27.7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135</v>
      </c>
      <c r="AU247" s="250" t="s">
        <v>84</v>
      </c>
      <c r="AV247" s="16" t="s">
        <v>133</v>
      </c>
      <c r="AW247" s="16" t="s">
        <v>30</v>
      </c>
      <c r="AX247" s="16" t="s">
        <v>82</v>
      </c>
      <c r="AY247" s="250" t="s">
        <v>126</v>
      </c>
    </row>
    <row r="248" spans="1:65" s="14" customFormat="1" ht="11.25">
      <c r="B248" s="219"/>
      <c r="C248" s="220"/>
      <c r="D248" s="204" t="s">
        <v>135</v>
      </c>
      <c r="E248" s="221" t="s">
        <v>1</v>
      </c>
      <c r="F248" s="222" t="s">
        <v>173</v>
      </c>
      <c r="G248" s="220"/>
      <c r="H248" s="221" t="s">
        <v>1</v>
      </c>
      <c r="I248" s="223"/>
      <c r="J248" s="220"/>
      <c r="K248" s="220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135</v>
      </c>
      <c r="AU248" s="228" t="s">
        <v>84</v>
      </c>
      <c r="AV248" s="14" t="s">
        <v>82</v>
      </c>
      <c r="AW248" s="14" t="s">
        <v>30</v>
      </c>
      <c r="AX248" s="14" t="s">
        <v>74</v>
      </c>
      <c r="AY248" s="228" t="s">
        <v>126</v>
      </c>
    </row>
    <row r="249" spans="1:65" s="2" customFormat="1" ht="16.5" customHeight="1">
      <c r="A249" s="35"/>
      <c r="B249" s="36"/>
      <c r="C249" s="188" t="s">
        <v>379</v>
      </c>
      <c r="D249" s="188" t="s">
        <v>129</v>
      </c>
      <c r="E249" s="189" t="s">
        <v>380</v>
      </c>
      <c r="F249" s="190" t="s">
        <v>381</v>
      </c>
      <c r="G249" s="191" t="s">
        <v>132</v>
      </c>
      <c r="H249" s="192">
        <v>1337.875</v>
      </c>
      <c r="I249" s="193"/>
      <c r="J249" s="194">
        <f>ROUND(I249*H249,2)</f>
        <v>0</v>
      </c>
      <c r="K249" s="195"/>
      <c r="L249" s="40"/>
      <c r="M249" s="196" t="s">
        <v>1</v>
      </c>
      <c r="N249" s="197" t="s">
        <v>39</v>
      </c>
      <c r="O249" s="72"/>
      <c r="P249" s="198">
        <f>O249*H249</f>
        <v>0</v>
      </c>
      <c r="Q249" s="198">
        <v>0</v>
      </c>
      <c r="R249" s="198">
        <f>Q249*H249</f>
        <v>0</v>
      </c>
      <c r="S249" s="198">
        <v>0</v>
      </c>
      <c r="T249" s="19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133</v>
      </c>
      <c r="AT249" s="200" t="s">
        <v>129</v>
      </c>
      <c r="AU249" s="200" t="s">
        <v>84</v>
      </c>
      <c r="AY249" s="18" t="s">
        <v>126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8" t="s">
        <v>82</v>
      </c>
      <c r="BK249" s="201">
        <f>ROUND(I249*H249,2)</f>
        <v>0</v>
      </c>
      <c r="BL249" s="18" t="s">
        <v>133</v>
      </c>
      <c r="BM249" s="200" t="s">
        <v>382</v>
      </c>
    </row>
    <row r="250" spans="1:65" s="13" customFormat="1" ht="11.25">
      <c r="B250" s="202"/>
      <c r="C250" s="203"/>
      <c r="D250" s="204" t="s">
        <v>135</v>
      </c>
      <c r="E250" s="205" t="s">
        <v>1</v>
      </c>
      <c r="F250" s="206" t="s">
        <v>248</v>
      </c>
      <c r="G250" s="203"/>
      <c r="H250" s="207">
        <v>888</v>
      </c>
      <c r="I250" s="208"/>
      <c r="J250" s="203"/>
      <c r="K250" s="203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135</v>
      </c>
      <c r="AU250" s="213" t="s">
        <v>84</v>
      </c>
      <c r="AV250" s="13" t="s">
        <v>84</v>
      </c>
      <c r="AW250" s="13" t="s">
        <v>30</v>
      </c>
      <c r="AX250" s="13" t="s">
        <v>74</v>
      </c>
      <c r="AY250" s="213" t="s">
        <v>126</v>
      </c>
    </row>
    <row r="251" spans="1:65" s="15" customFormat="1" ht="11.25">
      <c r="B251" s="229"/>
      <c r="C251" s="230"/>
      <c r="D251" s="204" t="s">
        <v>135</v>
      </c>
      <c r="E251" s="231" t="s">
        <v>1</v>
      </c>
      <c r="F251" s="232" t="s">
        <v>249</v>
      </c>
      <c r="G251" s="230"/>
      <c r="H251" s="233">
        <v>888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AT251" s="239" t="s">
        <v>135</v>
      </c>
      <c r="AU251" s="239" t="s">
        <v>84</v>
      </c>
      <c r="AV251" s="15" t="s">
        <v>143</v>
      </c>
      <c r="AW251" s="15" t="s">
        <v>30</v>
      </c>
      <c r="AX251" s="15" t="s">
        <v>74</v>
      </c>
      <c r="AY251" s="239" t="s">
        <v>126</v>
      </c>
    </row>
    <row r="252" spans="1:65" s="14" customFormat="1" ht="22.5">
      <c r="B252" s="219"/>
      <c r="C252" s="220"/>
      <c r="D252" s="204" t="s">
        <v>135</v>
      </c>
      <c r="E252" s="221" t="s">
        <v>1</v>
      </c>
      <c r="F252" s="222" t="s">
        <v>250</v>
      </c>
      <c r="G252" s="220"/>
      <c r="H252" s="221" t="s">
        <v>1</v>
      </c>
      <c r="I252" s="223"/>
      <c r="J252" s="220"/>
      <c r="K252" s="220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135</v>
      </c>
      <c r="AU252" s="228" t="s">
        <v>84</v>
      </c>
      <c r="AV252" s="14" t="s">
        <v>82</v>
      </c>
      <c r="AW252" s="14" t="s">
        <v>30</v>
      </c>
      <c r="AX252" s="14" t="s">
        <v>74</v>
      </c>
      <c r="AY252" s="228" t="s">
        <v>126</v>
      </c>
    </row>
    <row r="253" spans="1:65" s="13" customFormat="1" ht="11.25">
      <c r="B253" s="202"/>
      <c r="C253" s="203"/>
      <c r="D253" s="204" t="s">
        <v>135</v>
      </c>
      <c r="E253" s="205" t="s">
        <v>1</v>
      </c>
      <c r="F253" s="206" t="s">
        <v>251</v>
      </c>
      <c r="G253" s="203"/>
      <c r="H253" s="207">
        <v>449.875</v>
      </c>
      <c r="I253" s="208"/>
      <c r="J253" s="203"/>
      <c r="K253" s="203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135</v>
      </c>
      <c r="AU253" s="213" t="s">
        <v>84</v>
      </c>
      <c r="AV253" s="13" t="s">
        <v>84</v>
      </c>
      <c r="AW253" s="13" t="s">
        <v>30</v>
      </c>
      <c r="AX253" s="13" t="s">
        <v>74</v>
      </c>
      <c r="AY253" s="213" t="s">
        <v>126</v>
      </c>
    </row>
    <row r="254" spans="1:65" s="15" customFormat="1" ht="11.25">
      <c r="B254" s="229"/>
      <c r="C254" s="230"/>
      <c r="D254" s="204" t="s">
        <v>135</v>
      </c>
      <c r="E254" s="231" t="s">
        <v>1</v>
      </c>
      <c r="F254" s="232" t="s">
        <v>249</v>
      </c>
      <c r="G254" s="230"/>
      <c r="H254" s="233">
        <v>449.875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135</v>
      </c>
      <c r="AU254" s="239" t="s">
        <v>84</v>
      </c>
      <c r="AV254" s="15" t="s">
        <v>143</v>
      </c>
      <c r="AW254" s="15" t="s">
        <v>30</v>
      </c>
      <c r="AX254" s="15" t="s">
        <v>74</v>
      </c>
      <c r="AY254" s="239" t="s">
        <v>126</v>
      </c>
    </row>
    <row r="255" spans="1:65" s="16" customFormat="1" ht="11.25">
      <c r="B255" s="240"/>
      <c r="C255" s="241"/>
      <c r="D255" s="204" t="s">
        <v>135</v>
      </c>
      <c r="E255" s="242" t="s">
        <v>1</v>
      </c>
      <c r="F255" s="243" t="s">
        <v>252</v>
      </c>
      <c r="G255" s="241"/>
      <c r="H255" s="244">
        <v>1337.875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AT255" s="250" t="s">
        <v>135</v>
      </c>
      <c r="AU255" s="250" t="s">
        <v>84</v>
      </c>
      <c r="AV255" s="16" t="s">
        <v>133</v>
      </c>
      <c r="AW255" s="16" t="s">
        <v>30</v>
      </c>
      <c r="AX255" s="16" t="s">
        <v>82</v>
      </c>
      <c r="AY255" s="250" t="s">
        <v>126</v>
      </c>
    </row>
    <row r="256" spans="1:65" s="14" customFormat="1" ht="11.25">
      <c r="B256" s="219"/>
      <c r="C256" s="220"/>
      <c r="D256" s="204" t="s">
        <v>135</v>
      </c>
      <c r="E256" s="221" t="s">
        <v>1</v>
      </c>
      <c r="F256" s="222" t="s">
        <v>173</v>
      </c>
      <c r="G256" s="220"/>
      <c r="H256" s="221" t="s">
        <v>1</v>
      </c>
      <c r="I256" s="223"/>
      <c r="J256" s="220"/>
      <c r="K256" s="220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135</v>
      </c>
      <c r="AU256" s="228" t="s">
        <v>84</v>
      </c>
      <c r="AV256" s="14" t="s">
        <v>82</v>
      </c>
      <c r="AW256" s="14" t="s">
        <v>30</v>
      </c>
      <c r="AX256" s="14" t="s">
        <v>74</v>
      </c>
      <c r="AY256" s="228" t="s">
        <v>126</v>
      </c>
    </row>
    <row r="257" spans="1:65" s="2" customFormat="1" ht="16.5" customHeight="1">
      <c r="A257" s="35"/>
      <c r="B257" s="36"/>
      <c r="C257" s="188" t="s">
        <v>383</v>
      </c>
      <c r="D257" s="188" t="s">
        <v>129</v>
      </c>
      <c r="E257" s="189" t="s">
        <v>384</v>
      </c>
      <c r="F257" s="190" t="s">
        <v>385</v>
      </c>
      <c r="G257" s="191" t="s">
        <v>132</v>
      </c>
      <c r="H257" s="192">
        <v>5</v>
      </c>
      <c r="I257" s="193"/>
      <c r="J257" s="194">
        <f>ROUND(I257*H257,2)</f>
        <v>0</v>
      </c>
      <c r="K257" s="195"/>
      <c r="L257" s="40"/>
      <c r="M257" s="196" t="s">
        <v>1</v>
      </c>
      <c r="N257" s="197" t="s">
        <v>39</v>
      </c>
      <c r="O257" s="72"/>
      <c r="P257" s="198">
        <f>O257*H257</f>
        <v>0</v>
      </c>
      <c r="Q257" s="198">
        <v>0</v>
      </c>
      <c r="R257" s="198">
        <f>Q257*H257</f>
        <v>0</v>
      </c>
      <c r="S257" s="198">
        <v>0</v>
      </c>
      <c r="T257" s="19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0" t="s">
        <v>133</v>
      </c>
      <c r="AT257" s="200" t="s">
        <v>129</v>
      </c>
      <c r="AU257" s="200" t="s">
        <v>84</v>
      </c>
      <c r="AY257" s="18" t="s">
        <v>126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8" t="s">
        <v>82</v>
      </c>
      <c r="BK257" s="201">
        <f>ROUND(I257*H257,2)</f>
        <v>0</v>
      </c>
      <c r="BL257" s="18" t="s">
        <v>133</v>
      </c>
      <c r="BM257" s="200" t="s">
        <v>386</v>
      </c>
    </row>
    <row r="258" spans="1:65" s="13" customFormat="1" ht="11.25">
      <c r="B258" s="202"/>
      <c r="C258" s="203"/>
      <c r="D258" s="204" t="s">
        <v>135</v>
      </c>
      <c r="E258" s="205" t="s">
        <v>1</v>
      </c>
      <c r="F258" s="206" t="s">
        <v>151</v>
      </c>
      <c r="G258" s="203"/>
      <c r="H258" s="207">
        <v>5</v>
      </c>
      <c r="I258" s="208"/>
      <c r="J258" s="203"/>
      <c r="K258" s="203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135</v>
      </c>
      <c r="AU258" s="213" t="s">
        <v>84</v>
      </c>
      <c r="AV258" s="13" t="s">
        <v>84</v>
      </c>
      <c r="AW258" s="13" t="s">
        <v>30</v>
      </c>
      <c r="AX258" s="13" t="s">
        <v>82</v>
      </c>
      <c r="AY258" s="213" t="s">
        <v>126</v>
      </c>
    </row>
    <row r="259" spans="1:65" s="14" customFormat="1" ht="11.25">
      <c r="B259" s="219"/>
      <c r="C259" s="220"/>
      <c r="D259" s="204" t="s">
        <v>135</v>
      </c>
      <c r="E259" s="221" t="s">
        <v>1</v>
      </c>
      <c r="F259" s="222" t="s">
        <v>173</v>
      </c>
      <c r="G259" s="220"/>
      <c r="H259" s="221" t="s">
        <v>1</v>
      </c>
      <c r="I259" s="223"/>
      <c r="J259" s="220"/>
      <c r="K259" s="220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135</v>
      </c>
      <c r="AU259" s="228" t="s">
        <v>84</v>
      </c>
      <c r="AV259" s="14" t="s">
        <v>82</v>
      </c>
      <c r="AW259" s="14" t="s">
        <v>30</v>
      </c>
      <c r="AX259" s="14" t="s">
        <v>74</v>
      </c>
      <c r="AY259" s="228" t="s">
        <v>126</v>
      </c>
    </row>
    <row r="260" spans="1:65" s="2" customFormat="1" ht="37.9" customHeight="1">
      <c r="A260" s="35"/>
      <c r="B260" s="36"/>
      <c r="C260" s="188" t="s">
        <v>387</v>
      </c>
      <c r="D260" s="188" t="s">
        <v>129</v>
      </c>
      <c r="E260" s="189" t="s">
        <v>388</v>
      </c>
      <c r="F260" s="190" t="s">
        <v>389</v>
      </c>
      <c r="G260" s="191" t="s">
        <v>170</v>
      </c>
      <c r="H260" s="192">
        <v>12</v>
      </c>
      <c r="I260" s="193"/>
      <c r="J260" s="194">
        <f>ROUND(I260*H260,2)</f>
        <v>0</v>
      </c>
      <c r="K260" s="195"/>
      <c r="L260" s="40"/>
      <c r="M260" s="196" t="s">
        <v>1</v>
      </c>
      <c r="N260" s="197" t="s">
        <v>39</v>
      </c>
      <c r="O260" s="72"/>
      <c r="P260" s="198">
        <f>O260*H260</f>
        <v>0</v>
      </c>
      <c r="Q260" s="198">
        <v>0</v>
      </c>
      <c r="R260" s="198">
        <f>Q260*H260</f>
        <v>0</v>
      </c>
      <c r="S260" s="198">
        <v>0</v>
      </c>
      <c r="T260" s="19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0" t="s">
        <v>133</v>
      </c>
      <c r="AT260" s="200" t="s">
        <v>129</v>
      </c>
      <c r="AU260" s="200" t="s">
        <v>84</v>
      </c>
      <c r="AY260" s="18" t="s">
        <v>126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8" t="s">
        <v>82</v>
      </c>
      <c r="BK260" s="201">
        <f>ROUND(I260*H260,2)</f>
        <v>0</v>
      </c>
      <c r="BL260" s="18" t="s">
        <v>133</v>
      </c>
      <c r="BM260" s="200" t="s">
        <v>390</v>
      </c>
    </row>
    <row r="261" spans="1:65" s="2" customFormat="1" ht="37.9" customHeight="1">
      <c r="A261" s="35"/>
      <c r="B261" s="36"/>
      <c r="C261" s="188" t="s">
        <v>391</v>
      </c>
      <c r="D261" s="188" t="s">
        <v>129</v>
      </c>
      <c r="E261" s="189" t="s">
        <v>392</v>
      </c>
      <c r="F261" s="190" t="s">
        <v>393</v>
      </c>
      <c r="G261" s="191" t="s">
        <v>170</v>
      </c>
      <c r="H261" s="192">
        <v>21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39</v>
      </c>
      <c r="O261" s="72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133</v>
      </c>
      <c r="AT261" s="200" t="s">
        <v>129</v>
      </c>
      <c r="AU261" s="200" t="s">
        <v>84</v>
      </c>
      <c r="AY261" s="18" t="s">
        <v>126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82</v>
      </c>
      <c r="BK261" s="201">
        <f>ROUND(I261*H261,2)</f>
        <v>0</v>
      </c>
      <c r="BL261" s="18" t="s">
        <v>133</v>
      </c>
      <c r="BM261" s="200" t="s">
        <v>394</v>
      </c>
    </row>
    <row r="262" spans="1:65" s="2" customFormat="1" ht="24.2" customHeight="1">
      <c r="A262" s="35"/>
      <c r="B262" s="36"/>
      <c r="C262" s="188" t="s">
        <v>395</v>
      </c>
      <c r="D262" s="188" t="s">
        <v>129</v>
      </c>
      <c r="E262" s="189" t="s">
        <v>396</v>
      </c>
      <c r="F262" s="190" t="s">
        <v>397</v>
      </c>
      <c r="G262" s="191" t="s">
        <v>170</v>
      </c>
      <c r="H262" s="192">
        <v>21</v>
      </c>
      <c r="I262" s="193"/>
      <c r="J262" s="194">
        <f>ROUND(I262*H262,2)</f>
        <v>0</v>
      </c>
      <c r="K262" s="195"/>
      <c r="L262" s="40"/>
      <c r="M262" s="196" t="s">
        <v>1</v>
      </c>
      <c r="N262" s="197" t="s">
        <v>39</v>
      </c>
      <c r="O262" s="72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0" t="s">
        <v>133</v>
      </c>
      <c r="AT262" s="200" t="s">
        <v>129</v>
      </c>
      <c r="AU262" s="200" t="s">
        <v>84</v>
      </c>
      <c r="AY262" s="18" t="s">
        <v>126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8" t="s">
        <v>82</v>
      </c>
      <c r="BK262" s="201">
        <f>ROUND(I262*H262,2)</f>
        <v>0</v>
      </c>
      <c r="BL262" s="18" t="s">
        <v>133</v>
      </c>
      <c r="BM262" s="200" t="s">
        <v>398</v>
      </c>
    </row>
    <row r="263" spans="1:65" s="2" customFormat="1" ht="24.2" customHeight="1">
      <c r="A263" s="35"/>
      <c r="B263" s="36"/>
      <c r="C263" s="188" t="s">
        <v>399</v>
      </c>
      <c r="D263" s="188" t="s">
        <v>129</v>
      </c>
      <c r="E263" s="189" t="s">
        <v>400</v>
      </c>
      <c r="F263" s="190" t="s">
        <v>401</v>
      </c>
      <c r="G263" s="191" t="s">
        <v>170</v>
      </c>
      <c r="H263" s="192">
        <v>12</v>
      </c>
      <c r="I263" s="193"/>
      <c r="J263" s="194">
        <f>ROUND(I263*H263,2)</f>
        <v>0</v>
      </c>
      <c r="K263" s="195"/>
      <c r="L263" s="40"/>
      <c r="M263" s="196" t="s">
        <v>1</v>
      </c>
      <c r="N263" s="197" t="s">
        <v>39</v>
      </c>
      <c r="O263" s="72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133</v>
      </c>
      <c r="AT263" s="200" t="s">
        <v>129</v>
      </c>
      <c r="AU263" s="200" t="s">
        <v>84</v>
      </c>
      <c r="AY263" s="18" t="s">
        <v>126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8" t="s">
        <v>82</v>
      </c>
      <c r="BK263" s="201">
        <f>ROUND(I263*H263,2)</f>
        <v>0</v>
      </c>
      <c r="BL263" s="18" t="s">
        <v>133</v>
      </c>
      <c r="BM263" s="200" t="s">
        <v>402</v>
      </c>
    </row>
    <row r="264" spans="1:65" s="2" customFormat="1" ht="16.5" customHeight="1">
      <c r="A264" s="35"/>
      <c r="B264" s="36"/>
      <c r="C264" s="251" t="s">
        <v>403</v>
      </c>
      <c r="D264" s="251" t="s">
        <v>355</v>
      </c>
      <c r="E264" s="252" t="s">
        <v>404</v>
      </c>
      <c r="F264" s="253" t="s">
        <v>405</v>
      </c>
      <c r="G264" s="254" t="s">
        <v>406</v>
      </c>
      <c r="H264" s="255">
        <v>0.48</v>
      </c>
      <c r="I264" s="256"/>
      <c r="J264" s="257">
        <f>ROUND(I264*H264,2)</f>
        <v>0</v>
      </c>
      <c r="K264" s="258"/>
      <c r="L264" s="259"/>
      <c r="M264" s="260" t="s">
        <v>1</v>
      </c>
      <c r="N264" s="261" t="s">
        <v>39</v>
      </c>
      <c r="O264" s="72"/>
      <c r="P264" s="198">
        <f>O264*H264</f>
        <v>0</v>
      </c>
      <c r="Q264" s="198">
        <v>1E-3</v>
      </c>
      <c r="R264" s="198">
        <f>Q264*H264</f>
        <v>4.8000000000000001E-4</v>
      </c>
      <c r="S264" s="198">
        <v>0</v>
      </c>
      <c r="T264" s="19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197</v>
      </c>
      <c r="AT264" s="200" t="s">
        <v>355</v>
      </c>
      <c r="AU264" s="200" t="s">
        <v>84</v>
      </c>
      <c r="AY264" s="18" t="s">
        <v>126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82</v>
      </c>
      <c r="BK264" s="201">
        <f>ROUND(I264*H264,2)</f>
        <v>0</v>
      </c>
      <c r="BL264" s="18" t="s">
        <v>133</v>
      </c>
      <c r="BM264" s="200" t="s">
        <v>407</v>
      </c>
    </row>
    <row r="265" spans="1:65" s="13" customFormat="1" ht="11.25">
      <c r="B265" s="202"/>
      <c r="C265" s="203"/>
      <c r="D265" s="204" t="s">
        <v>135</v>
      </c>
      <c r="E265" s="203"/>
      <c r="F265" s="206" t="s">
        <v>408</v>
      </c>
      <c r="G265" s="203"/>
      <c r="H265" s="207">
        <v>0.48</v>
      </c>
      <c r="I265" s="208"/>
      <c r="J265" s="203"/>
      <c r="K265" s="203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135</v>
      </c>
      <c r="AU265" s="213" t="s">
        <v>84</v>
      </c>
      <c r="AV265" s="13" t="s">
        <v>84</v>
      </c>
      <c r="AW265" s="13" t="s">
        <v>4</v>
      </c>
      <c r="AX265" s="13" t="s">
        <v>82</v>
      </c>
      <c r="AY265" s="213" t="s">
        <v>126</v>
      </c>
    </row>
    <row r="266" spans="1:65" s="2" customFormat="1" ht="24.2" customHeight="1">
      <c r="A266" s="35"/>
      <c r="B266" s="36"/>
      <c r="C266" s="188" t="s">
        <v>409</v>
      </c>
      <c r="D266" s="188" t="s">
        <v>129</v>
      </c>
      <c r="E266" s="189" t="s">
        <v>410</v>
      </c>
      <c r="F266" s="190" t="s">
        <v>411</v>
      </c>
      <c r="G266" s="191" t="s">
        <v>170</v>
      </c>
      <c r="H266" s="192">
        <v>21</v>
      </c>
      <c r="I266" s="193"/>
      <c r="J266" s="194">
        <f>ROUND(I266*H266,2)</f>
        <v>0</v>
      </c>
      <c r="K266" s="195"/>
      <c r="L266" s="40"/>
      <c r="M266" s="196" t="s">
        <v>1</v>
      </c>
      <c r="N266" s="197" t="s">
        <v>39</v>
      </c>
      <c r="O266" s="72"/>
      <c r="P266" s="198">
        <f>O266*H266</f>
        <v>0</v>
      </c>
      <c r="Q266" s="198">
        <v>0</v>
      </c>
      <c r="R266" s="198">
        <f>Q266*H266</f>
        <v>0</v>
      </c>
      <c r="S266" s="198">
        <v>0</v>
      </c>
      <c r="T266" s="19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0" t="s">
        <v>133</v>
      </c>
      <c r="AT266" s="200" t="s">
        <v>129</v>
      </c>
      <c r="AU266" s="200" t="s">
        <v>84</v>
      </c>
      <c r="AY266" s="18" t="s">
        <v>126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8" t="s">
        <v>82</v>
      </c>
      <c r="BK266" s="201">
        <f>ROUND(I266*H266,2)</f>
        <v>0</v>
      </c>
      <c r="BL266" s="18" t="s">
        <v>133</v>
      </c>
      <c r="BM266" s="200" t="s">
        <v>412</v>
      </c>
    </row>
    <row r="267" spans="1:65" s="13" customFormat="1" ht="11.25">
      <c r="B267" s="202"/>
      <c r="C267" s="203"/>
      <c r="D267" s="204" t="s">
        <v>135</v>
      </c>
      <c r="E267" s="205" t="s">
        <v>1</v>
      </c>
      <c r="F267" s="206" t="s">
        <v>7</v>
      </c>
      <c r="G267" s="203"/>
      <c r="H267" s="207">
        <v>21</v>
      </c>
      <c r="I267" s="208"/>
      <c r="J267" s="203"/>
      <c r="K267" s="203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135</v>
      </c>
      <c r="AU267" s="213" t="s">
        <v>84</v>
      </c>
      <c r="AV267" s="13" t="s">
        <v>84</v>
      </c>
      <c r="AW267" s="13" t="s">
        <v>30</v>
      </c>
      <c r="AX267" s="13" t="s">
        <v>82</v>
      </c>
      <c r="AY267" s="213" t="s">
        <v>126</v>
      </c>
    </row>
    <row r="268" spans="1:65" s="2" customFormat="1" ht="16.5" customHeight="1">
      <c r="A268" s="35"/>
      <c r="B268" s="36"/>
      <c r="C268" s="251" t="s">
        <v>413</v>
      </c>
      <c r="D268" s="251" t="s">
        <v>355</v>
      </c>
      <c r="E268" s="252" t="s">
        <v>404</v>
      </c>
      <c r="F268" s="253" t="s">
        <v>405</v>
      </c>
      <c r="G268" s="254" t="s">
        <v>406</v>
      </c>
      <c r="H268" s="255">
        <v>0.84</v>
      </c>
      <c r="I268" s="256"/>
      <c r="J268" s="257">
        <f>ROUND(I268*H268,2)</f>
        <v>0</v>
      </c>
      <c r="K268" s="258"/>
      <c r="L268" s="259"/>
      <c r="M268" s="260" t="s">
        <v>1</v>
      </c>
      <c r="N268" s="261" t="s">
        <v>39</v>
      </c>
      <c r="O268" s="72"/>
      <c r="P268" s="198">
        <f>O268*H268</f>
        <v>0</v>
      </c>
      <c r="Q268" s="198">
        <v>1E-3</v>
      </c>
      <c r="R268" s="198">
        <f>Q268*H268</f>
        <v>8.4000000000000003E-4</v>
      </c>
      <c r="S268" s="198">
        <v>0</v>
      </c>
      <c r="T268" s="19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0" t="s">
        <v>197</v>
      </c>
      <c r="AT268" s="200" t="s">
        <v>355</v>
      </c>
      <c r="AU268" s="200" t="s">
        <v>84</v>
      </c>
      <c r="AY268" s="18" t="s">
        <v>126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18" t="s">
        <v>82</v>
      </c>
      <c r="BK268" s="201">
        <f>ROUND(I268*H268,2)</f>
        <v>0</v>
      </c>
      <c r="BL268" s="18" t="s">
        <v>133</v>
      </c>
      <c r="BM268" s="200" t="s">
        <v>414</v>
      </c>
    </row>
    <row r="269" spans="1:65" s="13" customFormat="1" ht="11.25">
      <c r="B269" s="202"/>
      <c r="C269" s="203"/>
      <c r="D269" s="204" t="s">
        <v>135</v>
      </c>
      <c r="E269" s="203"/>
      <c r="F269" s="206" t="s">
        <v>415</v>
      </c>
      <c r="G269" s="203"/>
      <c r="H269" s="207">
        <v>0.84</v>
      </c>
      <c r="I269" s="208"/>
      <c r="J269" s="203"/>
      <c r="K269" s="203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135</v>
      </c>
      <c r="AU269" s="213" t="s">
        <v>84</v>
      </c>
      <c r="AV269" s="13" t="s">
        <v>84</v>
      </c>
      <c r="AW269" s="13" t="s">
        <v>4</v>
      </c>
      <c r="AX269" s="13" t="s">
        <v>82</v>
      </c>
      <c r="AY269" s="213" t="s">
        <v>126</v>
      </c>
    </row>
    <row r="270" spans="1:65" s="2" customFormat="1" ht="24.2" customHeight="1">
      <c r="A270" s="35"/>
      <c r="B270" s="36"/>
      <c r="C270" s="188" t="s">
        <v>416</v>
      </c>
      <c r="D270" s="188" t="s">
        <v>129</v>
      </c>
      <c r="E270" s="189" t="s">
        <v>417</v>
      </c>
      <c r="F270" s="190" t="s">
        <v>418</v>
      </c>
      <c r="G270" s="191" t="s">
        <v>170</v>
      </c>
      <c r="H270" s="192">
        <v>1717.71</v>
      </c>
      <c r="I270" s="193"/>
      <c r="J270" s="194">
        <f>ROUND(I270*H270,2)</f>
        <v>0</v>
      </c>
      <c r="K270" s="195"/>
      <c r="L270" s="40"/>
      <c r="M270" s="196" t="s">
        <v>1</v>
      </c>
      <c r="N270" s="197" t="s">
        <v>39</v>
      </c>
      <c r="O270" s="72"/>
      <c r="P270" s="198">
        <f>O270*H270</f>
        <v>0</v>
      </c>
      <c r="Q270" s="198">
        <v>0</v>
      </c>
      <c r="R270" s="198">
        <f>Q270*H270</f>
        <v>0</v>
      </c>
      <c r="S270" s="198">
        <v>0</v>
      </c>
      <c r="T270" s="19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0" t="s">
        <v>133</v>
      </c>
      <c r="AT270" s="200" t="s">
        <v>129</v>
      </c>
      <c r="AU270" s="200" t="s">
        <v>84</v>
      </c>
      <c r="AY270" s="18" t="s">
        <v>126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8" t="s">
        <v>82</v>
      </c>
      <c r="BK270" s="201">
        <f>ROUND(I270*H270,2)</f>
        <v>0</v>
      </c>
      <c r="BL270" s="18" t="s">
        <v>133</v>
      </c>
      <c r="BM270" s="200" t="s">
        <v>419</v>
      </c>
    </row>
    <row r="271" spans="1:65" s="14" customFormat="1" ht="22.5">
      <c r="B271" s="219"/>
      <c r="C271" s="220"/>
      <c r="D271" s="204" t="s">
        <v>135</v>
      </c>
      <c r="E271" s="221" t="s">
        <v>1</v>
      </c>
      <c r="F271" s="222" t="s">
        <v>420</v>
      </c>
      <c r="G271" s="220"/>
      <c r="H271" s="221" t="s">
        <v>1</v>
      </c>
      <c r="I271" s="223"/>
      <c r="J271" s="220"/>
      <c r="K271" s="220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135</v>
      </c>
      <c r="AU271" s="228" t="s">
        <v>84</v>
      </c>
      <c r="AV271" s="14" t="s">
        <v>82</v>
      </c>
      <c r="AW271" s="14" t="s">
        <v>30</v>
      </c>
      <c r="AX271" s="14" t="s">
        <v>74</v>
      </c>
      <c r="AY271" s="228" t="s">
        <v>126</v>
      </c>
    </row>
    <row r="272" spans="1:65" s="13" customFormat="1" ht="11.25">
      <c r="B272" s="202"/>
      <c r="C272" s="203"/>
      <c r="D272" s="204" t="s">
        <v>135</v>
      </c>
      <c r="E272" s="205" t="s">
        <v>1</v>
      </c>
      <c r="F272" s="206" t="s">
        <v>421</v>
      </c>
      <c r="G272" s="203"/>
      <c r="H272" s="207">
        <v>899.75</v>
      </c>
      <c r="I272" s="208"/>
      <c r="J272" s="203"/>
      <c r="K272" s="203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135</v>
      </c>
      <c r="AU272" s="213" t="s">
        <v>84</v>
      </c>
      <c r="AV272" s="13" t="s">
        <v>84</v>
      </c>
      <c r="AW272" s="13" t="s">
        <v>30</v>
      </c>
      <c r="AX272" s="13" t="s">
        <v>74</v>
      </c>
      <c r="AY272" s="213" t="s">
        <v>126</v>
      </c>
    </row>
    <row r="273" spans="1:65" s="15" customFormat="1" ht="11.25">
      <c r="B273" s="229"/>
      <c r="C273" s="230"/>
      <c r="D273" s="204" t="s">
        <v>135</v>
      </c>
      <c r="E273" s="231" t="s">
        <v>1</v>
      </c>
      <c r="F273" s="232" t="s">
        <v>249</v>
      </c>
      <c r="G273" s="230"/>
      <c r="H273" s="233">
        <v>899.75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AT273" s="239" t="s">
        <v>135</v>
      </c>
      <c r="AU273" s="239" t="s">
        <v>84</v>
      </c>
      <c r="AV273" s="15" t="s">
        <v>143</v>
      </c>
      <c r="AW273" s="15" t="s">
        <v>30</v>
      </c>
      <c r="AX273" s="15" t="s">
        <v>74</v>
      </c>
      <c r="AY273" s="239" t="s">
        <v>126</v>
      </c>
    </row>
    <row r="274" spans="1:65" s="13" customFormat="1" ht="11.25">
      <c r="B274" s="202"/>
      <c r="C274" s="203"/>
      <c r="D274" s="204" t="s">
        <v>135</v>
      </c>
      <c r="E274" s="205" t="s">
        <v>1</v>
      </c>
      <c r="F274" s="206" t="s">
        <v>422</v>
      </c>
      <c r="G274" s="203"/>
      <c r="H274" s="207">
        <v>817.96</v>
      </c>
      <c r="I274" s="208"/>
      <c r="J274" s="203"/>
      <c r="K274" s="203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135</v>
      </c>
      <c r="AU274" s="213" t="s">
        <v>84</v>
      </c>
      <c r="AV274" s="13" t="s">
        <v>84</v>
      </c>
      <c r="AW274" s="13" t="s">
        <v>30</v>
      </c>
      <c r="AX274" s="13" t="s">
        <v>74</v>
      </c>
      <c r="AY274" s="213" t="s">
        <v>126</v>
      </c>
    </row>
    <row r="275" spans="1:65" s="15" customFormat="1" ht="11.25">
      <c r="B275" s="229"/>
      <c r="C275" s="230"/>
      <c r="D275" s="204" t="s">
        <v>135</v>
      </c>
      <c r="E275" s="231" t="s">
        <v>1</v>
      </c>
      <c r="F275" s="232" t="s">
        <v>249</v>
      </c>
      <c r="G275" s="230"/>
      <c r="H275" s="233">
        <v>817.96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AT275" s="239" t="s">
        <v>135</v>
      </c>
      <c r="AU275" s="239" t="s">
        <v>84</v>
      </c>
      <c r="AV275" s="15" t="s">
        <v>143</v>
      </c>
      <c r="AW275" s="15" t="s">
        <v>30</v>
      </c>
      <c r="AX275" s="15" t="s">
        <v>74</v>
      </c>
      <c r="AY275" s="239" t="s">
        <v>126</v>
      </c>
    </row>
    <row r="276" spans="1:65" s="16" customFormat="1" ht="11.25">
      <c r="B276" s="240"/>
      <c r="C276" s="241"/>
      <c r="D276" s="204" t="s">
        <v>135</v>
      </c>
      <c r="E276" s="242" t="s">
        <v>1</v>
      </c>
      <c r="F276" s="243" t="s">
        <v>252</v>
      </c>
      <c r="G276" s="241"/>
      <c r="H276" s="244">
        <v>1717.71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AT276" s="250" t="s">
        <v>135</v>
      </c>
      <c r="AU276" s="250" t="s">
        <v>84</v>
      </c>
      <c r="AV276" s="16" t="s">
        <v>133</v>
      </c>
      <c r="AW276" s="16" t="s">
        <v>30</v>
      </c>
      <c r="AX276" s="16" t="s">
        <v>82</v>
      </c>
      <c r="AY276" s="250" t="s">
        <v>126</v>
      </c>
    </row>
    <row r="277" spans="1:65" s="14" customFormat="1" ht="11.25">
      <c r="B277" s="219"/>
      <c r="C277" s="220"/>
      <c r="D277" s="204" t="s">
        <v>135</v>
      </c>
      <c r="E277" s="221" t="s">
        <v>1</v>
      </c>
      <c r="F277" s="222" t="s">
        <v>173</v>
      </c>
      <c r="G277" s="220"/>
      <c r="H277" s="221" t="s">
        <v>1</v>
      </c>
      <c r="I277" s="223"/>
      <c r="J277" s="220"/>
      <c r="K277" s="220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135</v>
      </c>
      <c r="AU277" s="228" t="s">
        <v>84</v>
      </c>
      <c r="AV277" s="14" t="s">
        <v>82</v>
      </c>
      <c r="AW277" s="14" t="s">
        <v>30</v>
      </c>
      <c r="AX277" s="14" t="s">
        <v>74</v>
      </c>
      <c r="AY277" s="228" t="s">
        <v>126</v>
      </c>
    </row>
    <row r="278" spans="1:65" s="2" customFormat="1" ht="24.2" customHeight="1">
      <c r="A278" s="35"/>
      <c r="B278" s="36"/>
      <c r="C278" s="188" t="s">
        <v>423</v>
      </c>
      <c r="D278" s="188" t="s">
        <v>129</v>
      </c>
      <c r="E278" s="189" t="s">
        <v>424</v>
      </c>
      <c r="F278" s="190" t="s">
        <v>425</v>
      </c>
      <c r="G278" s="191" t="s">
        <v>170</v>
      </c>
      <c r="H278" s="192">
        <v>12</v>
      </c>
      <c r="I278" s="193"/>
      <c r="J278" s="194">
        <f t="shared" ref="J278:J284" si="0">ROUND(I278*H278,2)</f>
        <v>0</v>
      </c>
      <c r="K278" s="195"/>
      <c r="L278" s="40"/>
      <c r="M278" s="196" t="s">
        <v>1</v>
      </c>
      <c r="N278" s="197" t="s">
        <v>39</v>
      </c>
      <c r="O278" s="72"/>
      <c r="P278" s="198">
        <f t="shared" ref="P278:P284" si="1">O278*H278</f>
        <v>0</v>
      </c>
      <c r="Q278" s="198">
        <v>0</v>
      </c>
      <c r="R278" s="198">
        <f t="shared" ref="R278:R284" si="2">Q278*H278</f>
        <v>0</v>
      </c>
      <c r="S278" s="198">
        <v>0</v>
      </c>
      <c r="T278" s="199">
        <f t="shared" ref="T278:T284" si="3"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0" t="s">
        <v>133</v>
      </c>
      <c r="AT278" s="200" t="s">
        <v>129</v>
      </c>
      <c r="AU278" s="200" t="s">
        <v>84</v>
      </c>
      <c r="AY278" s="18" t="s">
        <v>126</v>
      </c>
      <c r="BE278" s="201">
        <f t="shared" ref="BE278:BE284" si="4">IF(N278="základní",J278,0)</f>
        <v>0</v>
      </c>
      <c r="BF278" s="201">
        <f t="shared" ref="BF278:BF284" si="5">IF(N278="snížená",J278,0)</f>
        <v>0</v>
      </c>
      <c r="BG278" s="201">
        <f t="shared" ref="BG278:BG284" si="6">IF(N278="zákl. přenesená",J278,0)</f>
        <v>0</v>
      </c>
      <c r="BH278" s="201">
        <f t="shared" ref="BH278:BH284" si="7">IF(N278="sníž. přenesená",J278,0)</f>
        <v>0</v>
      </c>
      <c r="BI278" s="201">
        <f t="shared" ref="BI278:BI284" si="8">IF(N278="nulová",J278,0)</f>
        <v>0</v>
      </c>
      <c r="BJ278" s="18" t="s">
        <v>82</v>
      </c>
      <c r="BK278" s="201">
        <f t="shared" ref="BK278:BK284" si="9">ROUND(I278*H278,2)</f>
        <v>0</v>
      </c>
      <c r="BL278" s="18" t="s">
        <v>133</v>
      </c>
      <c r="BM278" s="200" t="s">
        <v>426</v>
      </c>
    </row>
    <row r="279" spans="1:65" s="2" customFormat="1" ht="16.5" customHeight="1">
      <c r="A279" s="35"/>
      <c r="B279" s="36"/>
      <c r="C279" s="188" t="s">
        <v>427</v>
      </c>
      <c r="D279" s="188" t="s">
        <v>129</v>
      </c>
      <c r="E279" s="189" t="s">
        <v>428</v>
      </c>
      <c r="F279" s="190" t="s">
        <v>429</v>
      </c>
      <c r="G279" s="191" t="s">
        <v>170</v>
      </c>
      <c r="H279" s="192">
        <v>21</v>
      </c>
      <c r="I279" s="193"/>
      <c r="J279" s="194">
        <f t="shared" si="0"/>
        <v>0</v>
      </c>
      <c r="K279" s="195"/>
      <c r="L279" s="40"/>
      <c r="M279" s="196" t="s">
        <v>1</v>
      </c>
      <c r="N279" s="197" t="s">
        <v>39</v>
      </c>
      <c r="O279" s="72"/>
      <c r="P279" s="198">
        <f t="shared" si="1"/>
        <v>0</v>
      </c>
      <c r="Q279" s="198">
        <v>0</v>
      </c>
      <c r="R279" s="198">
        <f t="shared" si="2"/>
        <v>0</v>
      </c>
      <c r="S279" s="198">
        <v>0</v>
      </c>
      <c r="T279" s="199">
        <f t="shared" si="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133</v>
      </c>
      <c r="AT279" s="200" t="s">
        <v>129</v>
      </c>
      <c r="AU279" s="200" t="s">
        <v>84</v>
      </c>
      <c r="AY279" s="18" t="s">
        <v>126</v>
      </c>
      <c r="BE279" s="201">
        <f t="shared" si="4"/>
        <v>0</v>
      </c>
      <c r="BF279" s="201">
        <f t="shared" si="5"/>
        <v>0</v>
      </c>
      <c r="BG279" s="201">
        <f t="shared" si="6"/>
        <v>0</v>
      </c>
      <c r="BH279" s="201">
        <f t="shared" si="7"/>
        <v>0</v>
      </c>
      <c r="BI279" s="201">
        <f t="shared" si="8"/>
        <v>0</v>
      </c>
      <c r="BJ279" s="18" t="s">
        <v>82</v>
      </c>
      <c r="BK279" s="201">
        <f t="shared" si="9"/>
        <v>0</v>
      </c>
      <c r="BL279" s="18" t="s">
        <v>133</v>
      </c>
      <c r="BM279" s="200" t="s">
        <v>430</v>
      </c>
    </row>
    <row r="280" spans="1:65" s="2" customFormat="1" ht="16.5" customHeight="1">
      <c r="A280" s="35"/>
      <c r="B280" s="36"/>
      <c r="C280" s="188" t="s">
        <v>431</v>
      </c>
      <c r="D280" s="188" t="s">
        <v>129</v>
      </c>
      <c r="E280" s="189" t="s">
        <v>432</v>
      </c>
      <c r="F280" s="190" t="s">
        <v>433</v>
      </c>
      <c r="G280" s="191" t="s">
        <v>170</v>
      </c>
      <c r="H280" s="192">
        <v>12</v>
      </c>
      <c r="I280" s="193"/>
      <c r="J280" s="194">
        <f t="shared" si="0"/>
        <v>0</v>
      </c>
      <c r="K280" s="195"/>
      <c r="L280" s="40"/>
      <c r="M280" s="196" t="s">
        <v>1</v>
      </c>
      <c r="N280" s="197" t="s">
        <v>39</v>
      </c>
      <c r="O280" s="72"/>
      <c r="P280" s="198">
        <f t="shared" si="1"/>
        <v>0</v>
      </c>
      <c r="Q280" s="198">
        <v>0</v>
      </c>
      <c r="R280" s="198">
        <f t="shared" si="2"/>
        <v>0</v>
      </c>
      <c r="S280" s="198">
        <v>0</v>
      </c>
      <c r="T280" s="199">
        <f t="shared" si="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0" t="s">
        <v>133</v>
      </c>
      <c r="AT280" s="200" t="s">
        <v>129</v>
      </c>
      <c r="AU280" s="200" t="s">
        <v>84</v>
      </c>
      <c r="AY280" s="18" t="s">
        <v>126</v>
      </c>
      <c r="BE280" s="201">
        <f t="shared" si="4"/>
        <v>0</v>
      </c>
      <c r="BF280" s="201">
        <f t="shared" si="5"/>
        <v>0</v>
      </c>
      <c r="BG280" s="201">
        <f t="shared" si="6"/>
        <v>0</v>
      </c>
      <c r="BH280" s="201">
        <f t="shared" si="7"/>
        <v>0</v>
      </c>
      <c r="BI280" s="201">
        <f t="shared" si="8"/>
        <v>0</v>
      </c>
      <c r="BJ280" s="18" t="s">
        <v>82</v>
      </c>
      <c r="BK280" s="201">
        <f t="shared" si="9"/>
        <v>0</v>
      </c>
      <c r="BL280" s="18" t="s">
        <v>133</v>
      </c>
      <c r="BM280" s="200" t="s">
        <v>434</v>
      </c>
    </row>
    <row r="281" spans="1:65" s="2" customFormat="1" ht="33" customHeight="1">
      <c r="A281" s="35"/>
      <c r="B281" s="36"/>
      <c r="C281" s="188" t="s">
        <v>435</v>
      </c>
      <c r="D281" s="188" t="s">
        <v>129</v>
      </c>
      <c r="E281" s="189" t="s">
        <v>436</v>
      </c>
      <c r="F281" s="190" t="s">
        <v>437</v>
      </c>
      <c r="G281" s="191" t="s">
        <v>170</v>
      </c>
      <c r="H281" s="192">
        <v>21</v>
      </c>
      <c r="I281" s="193"/>
      <c r="J281" s="194">
        <f t="shared" si="0"/>
        <v>0</v>
      </c>
      <c r="K281" s="195"/>
      <c r="L281" s="40"/>
      <c r="M281" s="196" t="s">
        <v>1</v>
      </c>
      <c r="N281" s="197" t="s">
        <v>39</v>
      </c>
      <c r="O281" s="72"/>
      <c r="P281" s="198">
        <f t="shared" si="1"/>
        <v>0</v>
      </c>
      <c r="Q281" s="198">
        <v>0</v>
      </c>
      <c r="R281" s="198">
        <f t="shared" si="2"/>
        <v>0</v>
      </c>
      <c r="S281" s="198">
        <v>0</v>
      </c>
      <c r="T281" s="199">
        <f t="shared" si="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133</v>
      </c>
      <c r="AT281" s="200" t="s">
        <v>129</v>
      </c>
      <c r="AU281" s="200" t="s">
        <v>84</v>
      </c>
      <c r="AY281" s="18" t="s">
        <v>126</v>
      </c>
      <c r="BE281" s="201">
        <f t="shared" si="4"/>
        <v>0</v>
      </c>
      <c r="BF281" s="201">
        <f t="shared" si="5"/>
        <v>0</v>
      </c>
      <c r="BG281" s="201">
        <f t="shared" si="6"/>
        <v>0</v>
      </c>
      <c r="BH281" s="201">
        <f t="shared" si="7"/>
        <v>0</v>
      </c>
      <c r="BI281" s="201">
        <f t="shared" si="8"/>
        <v>0</v>
      </c>
      <c r="BJ281" s="18" t="s">
        <v>82</v>
      </c>
      <c r="BK281" s="201">
        <f t="shared" si="9"/>
        <v>0</v>
      </c>
      <c r="BL281" s="18" t="s">
        <v>133</v>
      </c>
      <c r="BM281" s="200" t="s">
        <v>438</v>
      </c>
    </row>
    <row r="282" spans="1:65" s="2" customFormat="1" ht="33" customHeight="1">
      <c r="A282" s="35"/>
      <c r="B282" s="36"/>
      <c r="C282" s="188" t="s">
        <v>439</v>
      </c>
      <c r="D282" s="188" t="s">
        <v>129</v>
      </c>
      <c r="E282" s="189" t="s">
        <v>440</v>
      </c>
      <c r="F282" s="190" t="s">
        <v>441</v>
      </c>
      <c r="G282" s="191" t="s">
        <v>170</v>
      </c>
      <c r="H282" s="192">
        <v>12</v>
      </c>
      <c r="I282" s="193"/>
      <c r="J282" s="194">
        <f t="shared" si="0"/>
        <v>0</v>
      </c>
      <c r="K282" s="195"/>
      <c r="L282" s="40"/>
      <c r="M282" s="196" t="s">
        <v>1</v>
      </c>
      <c r="N282" s="197" t="s">
        <v>39</v>
      </c>
      <c r="O282" s="72"/>
      <c r="P282" s="198">
        <f t="shared" si="1"/>
        <v>0</v>
      </c>
      <c r="Q282" s="198">
        <v>0</v>
      </c>
      <c r="R282" s="198">
        <f t="shared" si="2"/>
        <v>0</v>
      </c>
      <c r="S282" s="198">
        <v>0</v>
      </c>
      <c r="T282" s="199">
        <f t="shared" si="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0" t="s">
        <v>133</v>
      </c>
      <c r="AT282" s="200" t="s">
        <v>129</v>
      </c>
      <c r="AU282" s="200" t="s">
        <v>84</v>
      </c>
      <c r="AY282" s="18" t="s">
        <v>126</v>
      </c>
      <c r="BE282" s="201">
        <f t="shared" si="4"/>
        <v>0</v>
      </c>
      <c r="BF282" s="201">
        <f t="shared" si="5"/>
        <v>0</v>
      </c>
      <c r="BG282" s="201">
        <f t="shared" si="6"/>
        <v>0</v>
      </c>
      <c r="BH282" s="201">
        <f t="shared" si="7"/>
        <v>0</v>
      </c>
      <c r="BI282" s="201">
        <f t="shared" si="8"/>
        <v>0</v>
      </c>
      <c r="BJ282" s="18" t="s">
        <v>82</v>
      </c>
      <c r="BK282" s="201">
        <f t="shared" si="9"/>
        <v>0</v>
      </c>
      <c r="BL282" s="18" t="s">
        <v>133</v>
      </c>
      <c r="BM282" s="200" t="s">
        <v>442</v>
      </c>
    </row>
    <row r="283" spans="1:65" s="2" customFormat="1" ht="21.75" customHeight="1">
      <c r="A283" s="35"/>
      <c r="B283" s="36"/>
      <c r="C283" s="188" t="s">
        <v>443</v>
      </c>
      <c r="D283" s="188" t="s">
        <v>129</v>
      </c>
      <c r="E283" s="189" t="s">
        <v>444</v>
      </c>
      <c r="F283" s="190" t="s">
        <v>445</v>
      </c>
      <c r="G283" s="191" t="s">
        <v>170</v>
      </c>
      <c r="H283" s="192">
        <v>21</v>
      </c>
      <c r="I283" s="193"/>
      <c r="J283" s="194">
        <f t="shared" si="0"/>
        <v>0</v>
      </c>
      <c r="K283" s="195"/>
      <c r="L283" s="40"/>
      <c r="M283" s="196" t="s">
        <v>1</v>
      </c>
      <c r="N283" s="197" t="s">
        <v>39</v>
      </c>
      <c r="O283" s="72"/>
      <c r="P283" s="198">
        <f t="shared" si="1"/>
        <v>0</v>
      </c>
      <c r="Q283" s="198">
        <v>0</v>
      </c>
      <c r="R283" s="198">
        <f t="shared" si="2"/>
        <v>0</v>
      </c>
      <c r="S283" s="198">
        <v>0</v>
      </c>
      <c r="T283" s="199">
        <f t="shared" si="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0" t="s">
        <v>133</v>
      </c>
      <c r="AT283" s="200" t="s">
        <v>129</v>
      </c>
      <c r="AU283" s="200" t="s">
        <v>84</v>
      </c>
      <c r="AY283" s="18" t="s">
        <v>126</v>
      </c>
      <c r="BE283" s="201">
        <f t="shared" si="4"/>
        <v>0</v>
      </c>
      <c r="BF283" s="201">
        <f t="shared" si="5"/>
        <v>0</v>
      </c>
      <c r="BG283" s="201">
        <f t="shared" si="6"/>
        <v>0</v>
      </c>
      <c r="BH283" s="201">
        <f t="shared" si="7"/>
        <v>0</v>
      </c>
      <c r="BI283" s="201">
        <f t="shared" si="8"/>
        <v>0</v>
      </c>
      <c r="BJ283" s="18" t="s">
        <v>82</v>
      </c>
      <c r="BK283" s="201">
        <f t="shared" si="9"/>
        <v>0</v>
      </c>
      <c r="BL283" s="18" t="s">
        <v>133</v>
      </c>
      <c r="BM283" s="200" t="s">
        <v>446</v>
      </c>
    </row>
    <row r="284" spans="1:65" s="2" customFormat="1" ht="16.5" customHeight="1">
      <c r="A284" s="35"/>
      <c r="B284" s="36"/>
      <c r="C284" s="188" t="s">
        <v>447</v>
      </c>
      <c r="D284" s="188" t="s">
        <v>129</v>
      </c>
      <c r="E284" s="189" t="s">
        <v>448</v>
      </c>
      <c r="F284" s="190" t="s">
        <v>449</v>
      </c>
      <c r="G284" s="191" t="s">
        <v>170</v>
      </c>
      <c r="H284" s="192">
        <v>12</v>
      </c>
      <c r="I284" s="193"/>
      <c r="J284" s="194">
        <f t="shared" si="0"/>
        <v>0</v>
      </c>
      <c r="K284" s="195"/>
      <c r="L284" s="40"/>
      <c r="M284" s="196" t="s">
        <v>1</v>
      </c>
      <c r="N284" s="197" t="s">
        <v>39</v>
      </c>
      <c r="O284" s="72"/>
      <c r="P284" s="198">
        <f t="shared" si="1"/>
        <v>0</v>
      </c>
      <c r="Q284" s="198">
        <v>0</v>
      </c>
      <c r="R284" s="198">
        <f t="shared" si="2"/>
        <v>0</v>
      </c>
      <c r="S284" s="198">
        <v>0</v>
      </c>
      <c r="T284" s="199">
        <f t="shared" si="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0" t="s">
        <v>133</v>
      </c>
      <c r="AT284" s="200" t="s">
        <v>129</v>
      </c>
      <c r="AU284" s="200" t="s">
        <v>84</v>
      </c>
      <c r="AY284" s="18" t="s">
        <v>126</v>
      </c>
      <c r="BE284" s="201">
        <f t="shared" si="4"/>
        <v>0</v>
      </c>
      <c r="BF284" s="201">
        <f t="shared" si="5"/>
        <v>0</v>
      </c>
      <c r="BG284" s="201">
        <f t="shared" si="6"/>
        <v>0</v>
      </c>
      <c r="BH284" s="201">
        <f t="shared" si="7"/>
        <v>0</v>
      </c>
      <c r="BI284" s="201">
        <f t="shared" si="8"/>
        <v>0</v>
      </c>
      <c r="BJ284" s="18" t="s">
        <v>82</v>
      </c>
      <c r="BK284" s="201">
        <f t="shared" si="9"/>
        <v>0</v>
      </c>
      <c r="BL284" s="18" t="s">
        <v>133</v>
      </c>
      <c r="BM284" s="200" t="s">
        <v>450</v>
      </c>
    </row>
    <row r="285" spans="1:65" s="12" customFormat="1" ht="22.9" customHeight="1">
      <c r="B285" s="172"/>
      <c r="C285" s="173"/>
      <c r="D285" s="174" t="s">
        <v>73</v>
      </c>
      <c r="E285" s="186" t="s">
        <v>84</v>
      </c>
      <c r="F285" s="186" t="s">
        <v>451</v>
      </c>
      <c r="G285" s="173"/>
      <c r="H285" s="173"/>
      <c r="I285" s="176"/>
      <c r="J285" s="187">
        <f>BK285</f>
        <v>0</v>
      </c>
      <c r="K285" s="173"/>
      <c r="L285" s="178"/>
      <c r="M285" s="179"/>
      <c r="N285" s="180"/>
      <c r="O285" s="180"/>
      <c r="P285" s="181">
        <f>SUM(P286:P299)</f>
        <v>0</v>
      </c>
      <c r="Q285" s="180"/>
      <c r="R285" s="181">
        <f>SUM(R286:R299)</f>
        <v>24.373945800000005</v>
      </c>
      <c r="S285" s="180"/>
      <c r="T285" s="182">
        <f>SUM(T286:T299)</f>
        <v>0</v>
      </c>
      <c r="AR285" s="183" t="s">
        <v>82</v>
      </c>
      <c r="AT285" s="184" t="s">
        <v>73</v>
      </c>
      <c r="AU285" s="184" t="s">
        <v>82</v>
      </c>
      <c r="AY285" s="183" t="s">
        <v>126</v>
      </c>
      <c r="BK285" s="185">
        <f>SUM(BK286:BK299)</f>
        <v>0</v>
      </c>
    </row>
    <row r="286" spans="1:65" s="2" customFormat="1" ht="33" customHeight="1">
      <c r="A286" s="35"/>
      <c r="B286" s="36"/>
      <c r="C286" s="188" t="s">
        <v>452</v>
      </c>
      <c r="D286" s="188" t="s">
        <v>129</v>
      </c>
      <c r="E286" s="189" t="s">
        <v>453</v>
      </c>
      <c r="F286" s="190" t="s">
        <v>454</v>
      </c>
      <c r="G286" s="191" t="s">
        <v>132</v>
      </c>
      <c r="H286" s="192">
        <v>6.6529999999999996</v>
      </c>
      <c r="I286" s="193"/>
      <c r="J286" s="194">
        <f>ROUND(I286*H286,2)</f>
        <v>0</v>
      </c>
      <c r="K286" s="195"/>
      <c r="L286" s="40"/>
      <c r="M286" s="196" t="s">
        <v>1</v>
      </c>
      <c r="N286" s="197" t="s">
        <v>39</v>
      </c>
      <c r="O286" s="72"/>
      <c r="P286" s="198">
        <f>O286*H286</f>
        <v>0</v>
      </c>
      <c r="Q286" s="198">
        <v>0</v>
      </c>
      <c r="R286" s="198">
        <f>Q286*H286</f>
        <v>0</v>
      </c>
      <c r="S286" s="198">
        <v>0</v>
      </c>
      <c r="T286" s="19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0" t="s">
        <v>133</v>
      </c>
      <c r="AT286" s="200" t="s">
        <v>129</v>
      </c>
      <c r="AU286" s="200" t="s">
        <v>84</v>
      </c>
      <c r="AY286" s="18" t="s">
        <v>126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18" t="s">
        <v>82</v>
      </c>
      <c r="BK286" s="201">
        <f>ROUND(I286*H286,2)</f>
        <v>0</v>
      </c>
      <c r="BL286" s="18" t="s">
        <v>133</v>
      </c>
      <c r="BM286" s="200" t="s">
        <v>455</v>
      </c>
    </row>
    <row r="287" spans="1:65" s="13" customFormat="1" ht="11.25">
      <c r="B287" s="202"/>
      <c r="C287" s="203"/>
      <c r="D287" s="204" t="s">
        <v>135</v>
      </c>
      <c r="E287" s="205" t="s">
        <v>1</v>
      </c>
      <c r="F287" s="206" t="s">
        <v>456</v>
      </c>
      <c r="G287" s="203"/>
      <c r="H287" s="207">
        <v>6.6529999999999996</v>
      </c>
      <c r="I287" s="208"/>
      <c r="J287" s="203"/>
      <c r="K287" s="203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135</v>
      </c>
      <c r="AU287" s="213" t="s">
        <v>84</v>
      </c>
      <c r="AV287" s="13" t="s">
        <v>84</v>
      </c>
      <c r="AW287" s="13" t="s">
        <v>30</v>
      </c>
      <c r="AX287" s="13" t="s">
        <v>82</v>
      </c>
      <c r="AY287" s="213" t="s">
        <v>126</v>
      </c>
    </row>
    <row r="288" spans="1:65" s="14" customFormat="1" ht="11.25">
      <c r="B288" s="219"/>
      <c r="C288" s="220"/>
      <c r="D288" s="204" t="s">
        <v>135</v>
      </c>
      <c r="E288" s="221" t="s">
        <v>1</v>
      </c>
      <c r="F288" s="222" t="s">
        <v>173</v>
      </c>
      <c r="G288" s="220"/>
      <c r="H288" s="221" t="s">
        <v>1</v>
      </c>
      <c r="I288" s="223"/>
      <c r="J288" s="220"/>
      <c r="K288" s="220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135</v>
      </c>
      <c r="AU288" s="228" t="s">
        <v>84</v>
      </c>
      <c r="AV288" s="14" t="s">
        <v>82</v>
      </c>
      <c r="AW288" s="14" t="s">
        <v>30</v>
      </c>
      <c r="AX288" s="14" t="s">
        <v>74</v>
      </c>
      <c r="AY288" s="228" t="s">
        <v>126</v>
      </c>
    </row>
    <row r="289" spans="1:65" s="2" customFormat="1" ht="37.9" customHeight="1">
      <c r="A289" s="35"/>
      <c r="B289" s="36"/>
      <c r="C289" s="188" t="s">
        <v>457</v>
      </c>
      <c r="D289" s="188" t="s">
        <v>129</v>
      </c>
      <c r="E289" s="189" t="s">
        <v>458</v>
      </c>
      <c r="F289" s="190" t="s">
        <v>459</v>
      </c>
      <c r="G289" s="191" t="s">
        <v>236</v>
      </c>
      <c r="H289" s="192">
        <v>88.4</v>
      </c>
      <c r="I289" s="193"/>
      <c r="J289" s="194">
        <f>ROUND(I289*H289,2)</f>
        <v>0</v>
      </c>
      <c r="K289" s="195"/>
      <c r="L289" s="40"/>
      <c r="M289" s="196" t="s">
        <v>1</v>
      </c>
      <c r="N289" s="197" t="s">
        <v>39</v>
      </c>
      <c r="O289" s="72"/>
      <c r="P289" s="198">
        <f>O289*H289</f>
        <v>0</v>
      </c>
      <c r="Q289" s="198">
        <v>0.27360000000000001</v>
      </c>
      <c r="R289" s="198">
        <f>Q289*H289</f>
        <v>24.186240000000002</v>
      </c>
      <c r="S289" s="198">
        <v>0</v>
      </c>
      <c r="T289" s="19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0" t="s">
        <v>133</v>
      </c>
      <c r="AT289" s="200" t="s">
        <v>129</v>
      </c>
      <c r="AU289" s="200" t="s">
        <v>84</v>
      </c>
      <c r="AY289" s="18" t="s">
        <v>126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8" t="s">
        <v>82</v>
      </c>
      <c r="BK289" s="201">
        <f>ROUND(I289*H289,2)</f>
        <v>0</v>
      </c>
      <c r="BL289" s="18" t="s">
        <v>133</v>
      </c>
      <c r="BM289" s="200" t="s">
        <v>460</v>
      </c>
    </row>
    <row r="290" spans="1:65" s="13" customFormat="1" ht="11.25">
      <c r="B290" s="202"/>
      <c r="C290" s="203"/>
      <c r="D290" s="204" t="s">
        <v>135</v>
      </c>
      <c r="E290" s="205" t="s">
        <v>1</v>
      </c>
      <c r="F290" s="206" t="s">
        <v>461</v>
      </c>
      <c r="G290" s="203"/>
      <c r="H290" s="207">
        <v>88.4</v>
      </c>
      <c r="I290" s="208"/>
      <c r="J290" s="203"/>
      <c r="K290" s="203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135</v>
      </c>
      <c r="AU290" s="213" t="s">
        <v>84</v>
      </c>
      <c r="AV290" s="13" t="s">
        <v>84</v>
      </c>
      <c r="AW290" s="13" t="s">
        <v>30</v>
      </c>
      <c r="AX290" s="13" t="s">
        <v>82</v>
      </c>
      <c r="AY290" s="213" t="s">
        <v>126</v>
      </c>
    </row>
    <row r="291" spans="1:65" s="14" customFormat="1" ht="11.25">
      <c r="B291" s="219"/>
      <c r="C291" s="220"/>
      <c r="D291" s="204" t="s">
        <v>135</v>
      </c>
      <c r="E291" s="221" t="s">
        <v>1</v>
      </c>
      <c r="F291" s="222" t="s">
        <v>173</v>
      </c>
      <c r="G291" s="220"/>
      <c r="H291" s="221" t="s">
        <v>1</v>
      </c>
      <c r="I291" s="223"/>
      <c r="J291" s="220"/>
      <c r="K291" s="220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135</v>
      </c>
      <c r="AU291" s="228" t="s">
        <v>84</v>
      </c>
      <c r="AV291" s="14" t="s">
        <v>82</v>
      </c>
      <c r="AW291" s="14" t="s">
        <v>30</v>
      </c>
      <c r="AX291" s="14" t="s">
        <v>74</v>
      </c>
      <c r="AY291" s="228" t="s">
        <v>126</v>
      </c>
    </row>
    <row r="292" spans="1:65" s="2" customFormat="1" ht="24.2" customHeight="1">
      <c r="A292" s="35"/>
      <c r="B292" s="36"/>
      <c r="C292" s="188" t="s">
        <v>462</v>
      </c>
      <c r="D292" s="188" t="s">
        <v>129</v>
      </c>
      <c r="E292" s="189" t="s">
        <v>463</v>
      </c>
      <c r="F292" s="190" t="s">
        <v>464</v>
      </c>
      <c r="G292" s="191" t="s">
        <v>170</v>
      </c>
      <c r="H292" s="192">
        <v>127.075</v>
      </c>
      <c r="I292" s="193"/>
      <c r="J292" s="194">
        <f>ROUND(I292*H292,2)</f>
        <v>0</v>
      </c>
      <c r="K292" s="195"/>
      <c r="L292" s="40"/>
      <c r="M292" s="196" t="s">
        <v>1</v>
      </c>
      <c r="N292" s="197" t="s">
        <v>39</v>
      </c>
      <c r="O292" s="72"/>
      <c r="P292" s="198">
        <f>O292*H292</f>
        <v>0</v>
      </c>
      <c r="Q292" s="198">
        <v>1E-4</v>
      </c>
      <c r="R292" s="198">
        <f>Q292*H292</f>
        <v>1.27075E-2</v>
      </c>
      <c r="S292" s="198">
        <v>0</v>
      </c>
      <c r="T292" s="19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0" t="s">
        <v>133</v>
      </c>
      <c r="AT292" s="200" t="s">
        <v>129</v>
      </c>
      <c r="AU292" s="200" t="s">
        <v>84</v>
      </c>
      <c r="AY292" s="18" t="s">
        <v>126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18" t="s">
        <v>82</v>
      </c>
      <c r="BK292" s="201">
        <f>ROUND(I292*H292,2)</f>
        <v>0</v>
      </c>
      <c r="BL292" s="18" t="s">
        <v>133</v>
      </c>
      <c r="BM292" s="200" t="s">
        <v>465</v>
      </c>
    </row>
    <row r="293" spans="1:65" s="13" customFormat="1" ht="11.25">
      <c r="B293" s="202"/>
      <c r="C293" s="203"/>
      <c r="D293" s="204" t="s">
        <v>135</v>
      </c>
      <c r="E293" s="205" t="s">
        <v>1</v>
      </c>
      <c r="F293" s="206" t="s">
        <v>466</v>
      </c>
      <c r="G293" s="203"/>
      <c r="H293" s="207">
        <v>127.075</v>
      </c>
      <c r="I293" s="208"/>
      <c r="J293" s="203"/>
      <c r="K293" s="203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135</v>
      </c>
      <c r="AU293" s="213" t="s">
        <v>84</v>
      </c>
      <c r="AV293" s="13" t="s">
        <v>84</v>
      </c>
      <c r="AW293" s="13" t="s">
        <v>30</v>
      </c>
      <c r="AX293" s="13" t="s">
        <v>74</v>
      </c>
      <c r="AY293" s="213" t="s">
        <v>126</v>
      </c>
    </row>
    <row r="294" spans="1:65" s="16" customFormat="1" ht="11.25">
      <c r="B294" s="240"/>
      <c r="C294" s="241"/>
      <c r="D294" s="204" t="s">
        <v>135</v>
      </c>
      <c r="E294" s="242" t="s">
        <v>1</v>
      </c>
      <c r="F294" s="243" t="s">
        <v>252</v>
      </c>
      <c r="G294" s="241"/>
      <c r="H294" s="244">
        <v>127.075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AT294" s="250" t="s">
        <v>135</v>
      </c>
      <c r="AU294" s="250" t="s">
        <v>84</v>
      </c>
      <c r="AV294" s="16" t="s">
        <v>133</v>
      </c>
      <c r="AW294" s="16" t="s">
        <v>30</v>
      </c>
      <c r="AX294" s="16" t="s">
        <v>82</v>
      </c>
      <c r="AY294" s="250" t="s">
        <v>126</v>
      </c>
    </row>
    <row r="295" spans="1:65" s="14" customFormat="1" ht="11.25">
      <c r="B295" s="219"/>
      <c r="C295" s="220"/>
      <c r="D295" s="204" t="s">
        <v>135</v>
      </c>
      <c r="E295" s="221" t="s">
        <v>1</v>
      </c>
      <c r="F295" s="222" t="s">
        <v>173</v>
      </c>
      <c r="G295" s="220"/>
      <c r="H295" s="221" t="s">
        <v>1</v>
      </c>
      <c r="I295" s="223"/>
      <c r="J295" s="220"/>
      <c r="K295" s="220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135</v>
      </c>
      <c r="AU295" s="228" t="s">
        <v>84</v>
      </c>
      <c r="AV295" s="14" t="s">
        <v>82</v>
      </c>
      <c r="AW295" s="14" t="s">
        <v>30</v>
      </c>
      <c r="AX295" s="14" t="s">
        <v>74</v>
      </c>
      <c r="AY295" s="228" t="s">
        <v>126</v>
      </c>
    </row>
    <row r="296" spans="1:65" s="2" customFormat="1" ht="24.2" customHeight="1">
      <c r="A296" s="35"/>
      <c r="B296" s="36"/>
      <c r="C296" s="251" t="s">
        <v>467</v>
      </c>
      <c r="D296" s="251" t="s">
        <v>355</v>
      </c>
      <c r="E296" s="252" t="s">
        <v>468</v>
      </c>
      <c r="F296" s="253" t="s">
        <v>469</v>
      </c>
      <c r="G296" s="254" t="s">
        <v>170</v>
      </c>
      <c r="H296" s="255">
        <v>152.661</v>
      </c>
      <c r="I296" s="256"/>
      <c r="J296" s="257">
        <f>ROUND(I296*H296,2)</f>
        <v>0</v>
      </c>
      <c r="K296" s="258"/>
      <c r="L296" s="259"/>
      <c r="M296" s="260" t="s">
        <v>1</v>
      </c>
      <c r="N296" s="261" t="s">
        <v>39</v>
      </c>
      <c r="O296" s="72"/>
      <c r="P296" s="198">
        <f>O296*H296</f>
        <v>0</v>
      </c>
      <c r="Q296" s="198">
        <v>2.9999999999999997E-4</v>
      </c>
      <c r="R296" s="198">
        <f>Q296*H296</f>
        <v>4.5798299999999993E-2</v>
      </c>
      <c r="S296" s="198">
        <v>0</v>
      </c>
      <c r="T296" s="19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0" t="s">
        <v>197</v>
      </c>
      <c r="AT296" s="200" t="s">
        <v>355</v>
      </c>
      <c r="AU296" s="200" t="s">
        <v>84</v>
      </c>
      <c r="AY296" s="18" t="s">
        <v>126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18" t="s">
        <v>82</v>
      </c>
      <c r="BK296" s="201">
        <f>ROUND(I296*H296,2)</f>
        <v>0</v>
      </c>
      <c r="BL296" s="18" t="s">
        <v>133</v>
      </c>
      <c r="BM296" s="200" t="s">
        <v>470</v>
      </c>
    </row>
    <row r="297" spans="1:65" s="13" customFormat="1" ht="11.25">
      <c r="B297" s="202"/>
      <c r="C297" s="203"/>
      <c r="D297" s="204" t="s">
        <v>135</v>
      </c>
      <c r="E297" s="203"/>
      <c r="F297" s="206" t="s">
        <v>471</v>
      </c>
      <c r="G297" s="203"/>
      <c r="H297" s="207">
        <v>152.661</v>
      </c>
      <c r="I297" s="208"/>
      <c r="J297" s="203"/>
      <c r="K297" s="203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135</v>
      </c>
      <c r="AU297" s="213" t="s">
        <v>84</v>
      </c>
      <c r="AV297" s="13" t="s">
        <v>84</v>
      </c>
      <c r="AW297" s="13" t="s">
        <v>4</v>
      </c>
      <c r="AX297" s="13" t="s">
        <v>82</v>
      </c>
      <c r="AY297" s="213" t="s">
        <v>126</v>
      </c>
    </row>
    <row r="298" spans="1:65" s="2" customFormat="1" ht="24.2" customHeight="1">
      <c r="A298" s="35"/>
      <c r="B298" s="36"/>
      <c r="C298" s="188" t="s">
        <v>472</v>
      </c>
      <c r="D298" s="188" t="s">
        <v>129</v>
      </c>
      <c r="E298" s="189" t="s">
        <v>473</v>
      </c>
      <c r="F298" s="190" t="s">
        <v>474</v>
      </c>
      <c r="G298" s="191" t="s">
        <v>176</v>
      </c>
      <c r="H298" s="192">
        <v>34</v>
      </c>
      <c r="I298" s="193"/>
      <c r="J298" s="194">
        <f>ROUND(I298*H298,2)</f>
        <v>0</v>
      </c>
      <c r="K298" s="195"/>
      <c r="L298" s="40"/>
      <c r="M298" s="196" t="s">
        <v>1</v>
      </c>
      <c r="N298" s="197" t="s">
        <v>39</v>
      </c>
      <c r="O298" s="72"/>
      <c r="P298" s="198">
        <f>O298*H298</f>
        <v>0</v>
      </c>
      <c r="Q298" s="198">
        <v>3.8E-3</v>
      </c>
      <c r="R298" s="198">
        <f>Q298*H298</f>
        <v>0.12920000000000001</v>
      </c>
      <c r="S298" s="198">
        <v>0</v>
      </c>
      <c r="T298" s="19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0" t="s">
        <v>133</v>
      </c>
      <c r="AT298" s="200" t="s">
        <v>129</v>
      </c>
      <c r="AU298" s="200" t="s">
        <v>84</v>
      </c>
      <c r="AY298" s="18" t="s">
        <v>126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8" t="s">
        <v>82</v>
      </c>
      <c r="BK298" s="201">
        <f>ROUND(I298*H298,2)</f>
        <v>0</v>
      </c>
      <c r="BL298" s="18" t="s">
        <v>133</v>
      </c>
      <c r="BM298" s="200" t="s">
        <v>475</v>
      </c>
    </row>
    <row r="299" spans="1:65" s="13" customFormat="1" ht="11.25">
      <c r="B299" s="202"/>
      <c r="C299" s="203"/>
      <c r="D299" s="204" t="s">
        <v>135</v>
      </c>
      <c r="E299" s="205" t="s">
        <v>1</v>
      </c>
      <c r="F299" s="206" t="s">
        <v>476</v>
      </c>
      <c r="G299" s="203"/>
      <c r="H299" s="207">
        <v>34</v>
      </c>
      <c r="I299" s="208"/>
      <c r="J299" s="203"/>
      <c r="K299" s="203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135</v>
      </c>
      <c r="AU299" s="213" t="s">
        <v>84</v>
      </c>
      <c r="AV299" s="13" t="s">
        <v>84</v>
      </c>
      <c r="AW299" s="13" t="s">
        <v>30</v>
      </c>
      <c r="AX299" s="13" t="s">
        <v>82</v>
      </c>
      <c r="AY299" s="213" t="s">
        <v>126</v>
      </c>
    </row>
    <row r="300" spans="1:65" s="12" customFormat="1" ht="22.9" customHeight="1">
      <c r="B300" s="172"/>
      <c r="C300" s="173"/>
      <c r="D300" s="174" t="s">
        <v>73</v>
      </c>
      <c r="E300" s="186" t="s">
        <v>143</v>
      </c>
      <c r="F300" s="186" t="s">
        <v>477</v>
      </c>
      <c r="G300" s="173"/>
      <c r="H300" s="173"/>
      <c r="I300" s="176"/>
      <c r="J300" s="187">
        <f>BK300</f>
        <v>0</v>
      </c>
      <c r="K300" s="173"/>
      <c r="L300" s="178"/>
      <c r="M300" s="179"/>
      <c r="N300" s="180"/>
      <c r="O300" s="180"/>
      <c r="P300" s="181">
        <f>SUM(P301:P306)</f>
        <v>0</v>
      </c>
      <c r="Q300" s="180"/>
      <c r="R300" s="181">
        <f>SUM(R301:R306)</f>
        <v>6.1548975000000006</v>
      </c>
      <c r="S300" s="180"/>
      <c r="T300" s="182">
        <f>SUM(T301:T306)</f>
        <v>0</v>
      </c>
      <c r="AR300" s="183" t="s">
        <v>82</v>
      </c>
      <c r="AT300" s="184" t="s">
        <v>73</v>
      </c>
      <c r="AU300" s="184" t="s">
        <v>82</v>
      </c>
      <c r="AY300" s="183" t="s">
        <v>126</v>
      </c>
      <c r="BK300" s="185">
        <f>SUM(BK301:BK306)</f>
        <v>0</v>
      </c>
    </row>
    <row r="301" spans="1:65" s="2" customFormat="1" ht="24.2" customHeight="1">
      <c r="A301" s="35"/>
      <c r="B301" s="36"/>
      <c r="C301" s="188" t="s">
        <v>478</v>
      </c>
      <c r="D301" s="188" t="s">
        <v>129</v>
      </c>
      <c r="E301" s="189" t="s">
        <v>479</v>
      </c>
      <c r="F301" s="190" t="s">
        <v>480</v>
      </c>
      <c r="G301" s="191" t="s">
        <v>176</v>
      </c>
      <c r="H301" s="192">
        <v>34</v>
      </c>
      <c r="I301" s="193"/>
      <c r="J301" s="194">
        <f>ROUND(I301*H301,2)</f>
        <v>0</v>
      </c>
      <c r="K301" s="195"/>
      <c r="L301" s="40"/>
      <c r="M301" s="196" t="s">
        <v>1</v>
      </c>
      <c r="N301" s="197" t="s">
        <v>39</v>
      </c>
      <c r="O301" s="72"/>
      <c r="P301" s="198">
        <f>O301*H301</f>
        <v>0</v>
      </c>
      <c r="Q301" s="198">
        <v>0.17488999999999999</v>
      </c>
      <c r="R301" s="198">
        <f>Q301*H301</f>
        <v>5.9462599999999997</v>
      </c>
      <c r="S301" s="198">
        <v>0</v>
      </c>
      <c r="T301" s="19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0" t="s">
        <v>133</v>
      </c>
      <c r="AT301" s="200" t="s">
        <v>129</v>
      </c>
      <c r="AU301" s="200" t="s">
        <v>84</v>
      </c>
      <c r="AY301" s="18" t="s">
        <v>126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8" t="s">
        <v>82</v>
      </c>
      <c r="BK301" s="201">
        <f>ROUND(I301*H301,2)</f>
        <v>0</v>
      </c>
      <c r="BL301" s="18" t="s">
        <v>133</v>
      </c>
      <c r="BM301" s="200" t="s">
        <v>481</v>
      </c>
    </row>
    <row r="302" spans="1:65" s="2" customFormat="1" ht="24.2" customHeight="1">
      <c r="A302" s="35"/>
      <c r="B302" s="36"/>
      <c r="C302" s="251" t="s">
        <v>482</v>
      </c>
      <c r="D302" s="251" t="s">
        <v>355</v>
      </c>
      <c r="E302" s="252" t="s">
        <v>483</v>
      </c>
      <c r="F302" s="253" t="s">
        <v>484</v>
      </c>
      <c r="G302" s="254" t="s">
        <v>176</v>
      </c>
      <c r="H302" s="255">
        <v>24</v>
      </c>
      <c r="I302" s="256"/>
      <c r="J302" s="257">
        <f>ROUND(I302*H302,2)</f>
        <v>0</v>
      </c>
      <c r="K302" s="258"/>
      <c r="L302" s="259"/>
      <c r="M302" s="260" t="s">
        <v>1</v>
      </c>
      <c r="N302" s="261" t="s">
        <v>39</v>
      </c>
      <c r="O302" s="72"/>
      <c r="P302" s="198">
        <f>O302*H302</f>
        <v>0</v>
      </c>
      <c r="Q302" s="198">
        <v>4.1999999999999997E-3</v>
      </c>
      <c r="R302" s="198">
        <f>Q302*H302</f>
        <v>0.1008</v>
      </c>
      <c r="S302" s="198">
        <v>0</v>
      </c>
      <c r="T302" s="19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0" t="s">
        <v>197</v>
      </c>
      <c r="AT302" s="200" t="s">
        <v>355</v>
      </c>
      <c r="AU302" s="200" t="s">
        <v>84</v>
      </c>
      <c r="AY302" s="18" t="s">
        <v>126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18" t="s">
        <v>82</v>
      </c>
      <c r="BK302" s="201">
        <f>ROUND(I302*H302,2)</f>
        <v>0</v>
      </c>
      <c r="BL302" s="18" t="s">
        <v>133</v>
      </c>
      <c r="BM302" s="200" t="s">
        <v>485</v>
      </c>
    </row>
    <row r="303" spans="1:65" s="2" customFormat="1" ht="24.2" customHeight="1">
      <c r="A303" s="35"/>
      <c r="B303" s="36"/>
      <c r="C303" s="251" t="s">
        <v>486</v>
      </c>
      <c r="D303" s="251" t="s">
        <v>355</v>
      </c>
      <c r="E303" s="252" t="s">
        <v>487</v>
      </c>
      <c r="F303" s="253" t="s">
        <v>488</v>
      </c>
      <c r="G303" s="254" t="s">
        <v>176</v>
      </c>
      <c r="H303" s="255">
        <v>10</v>
      </c>
      <c r="I303" s="256"/>
      <c r="J303" s="257">
        <f>ROUND(I303*H303,2)</f>
        <v>0</v>
      </c>
      <c r="K303" s="258"/>
      <c r="L303" s="259"/>
      <c r="M303" s="260" t="s">
        <v>1</v>
      </c>
      <c r="N303" s="261" t="s">
        <v>39</v>
      </c>
      <c r="O303" s="72"/>
      <c r="P303" s="198">
        <f>O303*H303</f>
        <v>0</v>
      </c>
      <c r="Q303" s="198">
        <v>2.2000000000000001E-3</v>
      </c>
      <c r="R303" s="198">
        <f>Q303*H303</f>
        <v>2.2000000000000002E-2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197</v>
      </c>
      <c r="AT303" s="200" t="s">
        <v>355</v>
      </c>
      <c r="AU303" s="200" t="s">
        <v>84</v>
      </c>
      <c r="AY303" s="18" t="s">
        <v>126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8" t="s">
        <v>82</v>
      </c>
      <c r="BK303" s="201">
        <f>ROUND(I303*H303,2)</f>
        <v>0</v>
      </c>
      <c r="BL303" s="18" t="s">
        <v>133</v>
      </c>
      <c r="BM303" s="200" t="s">
        <v>489</v>
      </c>
    </row>
    <row r="304" spans="1:65" s="2" customFormat="1" ht="24.2" customHeight="1">
      <c r="A304" s="35"/>
      <c r="B304" s="36"/>
      <c r="C304" s="188" t="s">
        <v>490</v>
      </c>
      <c r="D304" s="188" t="s">
        <v>129</v>
      </c>
      <c r="E304" s="189" t="s">
        <v>491</v>
      </c>
      <c r="F304" s="190" t="s">
        <v>492</v>
      </c>
      <c r="G304" s="191" t="s">
        <v>236</v>
      </c>
      <c r="H304" s="192">
        <v>54.5</v>
      </c>
      <c r="I304" s="193"/>
      <c r="J304" s="194">
        <f>ROUND(I304*H304,2)</f>
        <v>0</v>
      </c>
      <c r="K304" s="195"/>
      <c r="L304" s="40"/>
      <c r="M304" s="196" t="s">
        <v>1</v>
      </c>
      <c r="N304" s="197" t="s">
        <v>39</v>
      </c>
      <c r="O304" s="72"/>
      <c r="P304" s="198">
        <f>O304*H304</f>
        <v>0</v>
      </c>
      <c r="Q304" s="198">
        <v>0</v>
      </c>
      <c r="R304" s="198">
        <f>Q304*H304</f>
        <v>0</v>
      </c>
      <c r="S304" s="198">
        <v>0</v>
      </c>
      <c r="T304" s="19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0" t="s">
        <v>133</v>
      </c>
      <c r="AT304" s="200" t="s">
        <v>129</v>
      </c>
      <c r="AU304" s="200" t="s">
        <v>84</v>
      </c>
      <c r="AY304" s="18" t="s">
        <v>126</v>
      </c>
      <c r="BE304" s="201">
        <f>IF(N304="základní",J304,0)</f>
        <v>0</v>
      </c>
      <c r="BF304" s="201">
        <f>IF(N304="snížená",J304,0)</f>
        <v>0</v>
      </c>
      <c r="BG304" s="201">
        <f>IF(N304="zákl. přenesená",J304,0)</f>
        <v>0</v>
      </c>
      <c r="BH304" s="201">
        <f>IF(N304="sníž. přenesená",J304,0)</f>
        <v>0</v>
      </c>
      <c r="BI304" s="201">
        <f>IF(N304="nulová",J304,0)</f>
        <v>0</v>
      </c>
      <c r="BJ304" s="18" t="s">
        <v>82</v>
      </c>
      <c r="BK304" s="201">
        <f>ROUND(I304*H304,2)</f>
        <v>0</v>
      </c>
      <c r="BL304" s="18" t="s">
        <v>133</v>
      </c>
      <c r="BM304" s="200" t="s">
        <v>493</v>
      </c>
    </row>
    <row r="305" spans="1:65" s="2" customFormat="1" ht="24.2" customHeight="1">
      <c r="A305" s="35"/>
      <c r="B305" s="36"/>
      <c r="C305" s="251" t="s">
        <v>494</v>
      </c>
      <c r="D305" s="251" t="s">
        <v>355</v>
      </c>
      <c r="E305" s="252" t="s">
        <v>495</v>
      </c>
      <c r="F305" s="253" t="s">
        <v>496</v>
      </c>
      <c r="G305" s="254" t="s">
        <v>236</v>
      </c>
      <c r="H305" s="255">
        <v>57.225000000000001</v>
      </c>
      <c r="I305" s="256"/>
      <c r="J305" s="257">
        <f>ROUND(I305*H305,2)</f>
        <v>0</v>
      </c>
      <c r="K305" s="258"/>
      <c r="L305" s="259"/>
      <c r="M305" s="260" t="s">
        <v>1</v>
      </c>
      <c r="N305" s="261" t="s">
        <v>39</v>
      </c>
      <c r="O305" s="72"/>
      <c r="P305" s="198">
        <f>O305*H305</f>
        <v>0</v>
      </c>
      <c r="Q305" s="198">
        <v>1.5E-3</v>
      </c>
      <c r="R305" s="198">
        <f>Q305*H305</f>
        <v>8.5837499999999997E-2</v>
      </c>
      <c r="S305" s="198">
        <v>0</v>
      </c>
      <c r="T305" s="199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0" t="s">
        <v>197</v>
      </c>
      <c r="AT305" s="200" t="s">
        <v>355</v>
      </c>
      <c r="AU305" s="200" t="s">
        <v>84</v>
      </c>
      <c r="AY305" s="18" t="s">
        <v>126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8" t="s">
        <v>82</v>
      </c>
      <c r="BK305" s="201">
        <f>ROUND(I305*H305,2)</f>
        <v>0</v>
      </c>
      <c r="BL305" s="18" t="s">
        <v>133</v>
      </c>
      <c r="BM305" s="200" t="s">
        <v>497</v>
      </c>
    </row>
    <row r="306" spans="1:65" s="13" customFormat="1" ht="11.25">
      <c r="B306" s="202"/>
      <c r="C306" s="203"/>
      <c r="D306" s="204" t="s">
        <v>135</v>
      </c>
      <c r="E306" s="203"/>
      <c r="F306" s="206" t="s">
        <v>498</v>
      </c>
      <c r="G306" s="203"/>
      <c r="H306" s="207">
        <v>57.225000000000001</v>
      </c>
      <c r="I306" s="208"/>
      <c r="J306" s="203"/>
      <c r="K306" s="203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135</v>
      </c>
      <c r="AU306" s="213" t="s">
        <v>84</v>
      </c>
      <c r="AV306" s="13" t="s">
        <v>84</v>
      </c>
      <c r="AW306" s="13" t="s">
        <v>4</v>
      </c>
      <c r="AX306" s="13" t="s">
        <v>82</v>
      </c>
      <c r="AY306" s="213" t="s">
        <v>126</v>
      </c>
    </row>
    <row r="307" spans="1:65" s="12" customFormat="1" ht="22.9" customHeight="1">
      <c r="B307" s="172"/>
      <c r="C307" s="173"/>
      <c r="D307" s="174" t="s">
        <v>73</v>
      </c>
      <c r="E307" s="186" t="s">
        <v>133</v>
      </c>
      <c r="F307" s="186" t="s">
        <v>499</v>
      </c>
      <c r="G307" s="173"/>
      <c r="H307" s="173"/>
      <c r="I307" s="176"/>
      <c r="J307" s="187">
        <f>BK307</f>
        <v>0</v>
      </c>
      <c r="K307" s="173"/>
      <c r="L307" s="178"/>
      <c r="M307" s="179"/>
      <c r="N307" s="180"/>
      <c r="O307" s="180"/>
      <c r="P307" s="181">
        <f>SUM(P308:P315)</f>
        <v>0</v>
      </c>
      <c r="Q307" s="180"/>
      <c r="R307" s="181">
        <f>SUM(R308:R315)</f>
        <v>1.7744199999999999</v>
      </c>
      <c r="S307" s="180"/>
      <c r="T307" s="182">
        <f>SUM(T308:T315)</f>
        <v>0</v>
      </c>
      <c r="AR307" s="183" t="s">
        <v>82</v>
      </c>
      <c r="AT307" s="184" t="s">
        <v>73</v>
      </c>
      <c r="AU307" s="184" t="s">
        <v>82</v>
      </c>
      <c r="AY307" s="183" t="s">
        <v>126</v>
      </c>
      <c r="BK307" s="185">
        <f>SUM(BK308:BK315)</f>
        <v>0</v>
      </c>
    </row>
    <row r="308" spans="1:65" s="2" customFormat="1" ht="24.2" customHeight="1">
      <c r="A308" s="35"/>
      <c r="B308" s="36"/>
      <c r="C308" s="188" t="s">
        <v>500</v>
      </c>
      <c r="D308" s="188" t="s">
        <v>129</v>
      </c>
      <c r="E308" s="189" t="s">
        <v>501</v>
      </c>
      <c r="F308" s="190" t="s">
        <v>502</v>
      </c>
      <c r="G308" s="191" t="s">
        <v>176</v>
      </c>
      <c r="H308" s="192">
        <v>1</v>
      </c>
      <c r="I308" s="193"/>
      <c r="J308" s="194">
        <f>ROUND(I308*H308,2)</f>
        <v>0</v>
      </c>
      <c r="K308" s="195"/>
      <c r="L308" s="40"/>
      <c r="M308" s="196" t="s">
        <v>1</v>
      </c>
      <c r="N308" s="197" t="s">
        <v>39</v>
      </c>
      <c r="O308" s="72"/>
      <c r="P308" s="198">
        <f>O308*H308</f>
        <v>0</v>
      </c>
      <c r="Q308" s="198">
        <v>8.7720000000000006E-2</v>
      </c>
      <c r="R308" s="198">
        <f>Q308*H308</f>
        <v>8.7720000000000006E-2</v>
      </c>
      <c r="S308" s="198">
        <v>0</v>
      </c>
      <c r="T308" s="19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0" t="s">
        <v>133</v>
      </c>
      <c r="AT308" s="200" t="s">
        <v>129</v>
      </c>
      <c r="AU308" s="200" t="s">
        <v>84</v>
      </c>
      <c r="AY308" s="18" t="s">
        <v>126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8" t="s">
        <v>82</v>
      </c>
      <c r="BK308" s="201">
        <f>ROUND(I308*H308,2)</f>
        <v>0</v>
      </c>
      <c r="BL308" s="18" t="s">
        <v>133</v>
      </c>
      <c r="BM308" s="200" t="s">
        <v>503</v>
      </c>
    </row>
    <row r="309" spans="1:65" s="14" customFormat="1" ht="11.25">
      <c r="B309" s="219"/>
      <c r="C309" s="220"/>
      <c r="D309" s="204" t="s">
        <v>135</v>
      </c>
      <c r="E309" s="221" t="s">
        <v>1</v>
      </c>
      <c r="F309" s="222" t="s">
        <v>504</v>
      </c>
      <c r="G309" s="220"/>
      <c r="H309" s="221" t="s">
        <v>1</v>
      </c>
      <c r="I309" s="223"/>
      <c r="J309" s="220"/>
      <c r="K309" s="220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135</v>
      </c>
      <c r="AU309" s="228" t="s">
        <v>84</v>
      </c>
      <c r="AV309" s="14" t="s">
        <v>82</v>
      </c>
      <c r="AW309" s="14" t="s">
        <v>30</v>
      </c>
      <c r="AX309" s="14" t="s">
        <v>74</v>
      </c>
      <c r="AY309" s="228" t="s">
        <v>126</v>
      </c>
    </row>
    <row r="310" spans="1:65" s="13" customFormat="1" ht="11.25">
      <c r="B310" s="202"/>
      <c r="C310" s="203"/>
      <c r="D310" s="204" t="s">
        <v>135</v>
      </c>
      <c r="E310" s="205" t="s">
        <v>1</v>
      </c>
      <c r="F310" s="206" t="s">
        <v>82</v>
      </c>
      <c r="G310" s="203"/>
      <c r="H310" s="207">
        <v>1</v>
      </c>
      <c r="I310" s="208"/>
      <c r="J310" s="203"/>
      <c r="K310" s="203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135</v>
      </c>
      <c r="AU310" s="213" t="s">
        <v>84</v>
      </c>
      <c r="AV310" s="13" t="s">
        <v>84</v>
      </c>
      <c r="AW310" s="13" t="s">
        <v>30</v>
      </c>
      <c r="AX310" s="13" t="s">
        <v>82</v>
      </c>
      <c r="AY310" s="213" t="s">
        <v>126</v>
      </c>
    </row>
    <row r="311" spans="1:65" s="2" customFormat="1" ht="16.5" customHeight="1">
      <c r="A311" s="35"/>
      <c r="B311" s="36"/>
      <c r="C311" s="251" t="s">
        <v>505</v>
      </c>
      <c r="D311" s="251" t="s">
        <v>355</v>
      </c>
      <c r="E311" s="252" t="s">
        <v>506</v>
      </c>
      <c r="F311" s="253" t="s">
        <v>507</v>
      </c>
      <c r="G311" s="254" t="s">
        <v>176</v>
      </c>
      <c r="H311" s="255">
        <v>1.01</v>
      </c>
      <c r="I311" s="256"/>
      <c r="J311" s="257">
        <f>ROUND(I311*H311,2)</f>
        <v>0</v>
      </c>
      <c r="K311" s="258"/>
      <c r="L311" s="259"/>
      <c r="M311" s="260" t="s">
        <v>1</v>
      </c>
      <c r="N311" s="261" t="s">
        <v>39</v>
      </c>
      <c r="O311" s="72"/>
      <c r="P311" s="198">
        <f>O311*H311</f>
        <v>0</v>
      </c>
      <c r="Q311" s="198">
        <v>1.67</v>
      </c>
      <c r="R311" s="198">
        <f>Q311*H311</f>
        <v>1.6866999999999999</v>
      </c>
      <c r="S311" s="198">
        <v>0</v>
      </c>
      <c r="T311" s="19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0" t="s">
        <v>197</v>
      </c>
      <c r="AT311" s="200" t="s">
        <v>355</v>
      </c>
      <c r="AU311" s="200" t="s">
        <v>84</v>
      </c>
      <c r="AY311" s="18" t="s">
        <v>126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8" t="s">
        <v>82</v>
      </c>
      <c r="BK311" s="201">
        <f>ROUND(I311*H311,2)</f>
        <v>0</v>
      </c>
      <c r="BL311" s="18" t="s">
        <v>133</v>
      </c>
      <c r="BM311" s="200" t="s">
        <v>508</v>
      </c>
    </row>
    <row r="312" spans="1:65" s="13" customFormat="1" ht="22.5">
      <c r="B312" s="202"/>
      <c r="C312" s="203"/>
      <c r="D312" s="204" t="s">
        <v>135</v>
      </c>
      <c r="E312" s="203"/>
      <c r="F312" s="206" t="s">
        <v>509</v>
      </c>
      <c r="G312" s="203"/>
      <c r="H312" s="207">
        <v>1.01</v>
      </c>
      <c r="I312" s="208"/>
      <c r="J312" s="203"/>
      <c r="K312" s="203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135</v>
      </c>
      <c r="AU312" s="213" t="s">
        <v>84</v>
      </c>
      <c r="AV312" s="13" t="s">
        <v>84</v>
      </c>
      <c r="AW312" s="13" t="s">
        <v>4</v>
      </c>
      <c r="AX312" s="13" t="s">
        <v>82</v>
      </c>
      <c r="AY312" s="213" t="s">
        <v>126</v>
      </c>
    </row>
    <row r="313" spans="1:65" s="2" customFormat="1" ht="24.2" customHeight="1">
      <c r="A313" s="35"/>
      <c r="B313" s="36"/>
      <c r="C313" s="188" t="s">
        <v>510</v>
      </c>
      <c r="D313" s="188" t="s">
        <v>129</v>
      </c>
      <c r="E313" s="189" t="s">
        <v>511</v>
      </c>
      <c r="F313" s="190" t="s">
        <v>512</v>
      </c>
      <c r="G313" s="191" t="s">
        <v>132</v>
      </c>
      <c r="H313" s="192">
        <v>8.8699999999999992</v>
      </c>
      <c r="I313" s="193"/>
      <c r="J313" s="194">
        <f>ROUND(I313*H313,2)</f>
        <v>0</v>
      </c>
      <c r="K313" s="195"/>
      <c r="L313" s="40"/>
      <c r="M313" s="196" t="s">
        <v>1</v>
      </c>
      <c r="N313" s="197" t="s">
        <v>39</v>
      </c>
      <c r="O313" s="72"/>
      <c r="P313" s="198">
        <f>O313*H313</f>
        <v>0</v>
      </c>
      <c r="Q313" s="198">
        <v>0</v>
      </c>
      <c r="R313" s="198">
        <f>Q313*H313</f>
        <v>0</v>
      </c>
      <c r="S313" s="198">
        <v>0</v>
      </c>
      <c r="T313" s="19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0" t="s">
        <v>133</v>
      </c>
      <c r="AT313" s="200" t="s">
        <v>129</v>
      </c>
      <c r="AU313" s="200" t="s">
        <v>84</v>
      </c>
      <c r="AY313" s="18" t="s">
        <v>126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18" t="s">
        <v>82</v>
      </c>
      <c r="BK313" s="201">
        <f>ROUND(I313*H313,2)</f>
        <v>0</v>
      </c>
      <c r="BL313" s="18" t="s">
        <v>133</v>
      </c>
      <c r="BM313" s="200" t="s">
        <v>513</v>
      </c>
    </row>
    <row r="314" spans="1:65" s="13" customFormat="1" ht="11.25">
      <c r="B314" s="202"/>
      <c r="C314" s="203"/>
      <c r="D314" s="204" t="s">
        <v>135</v>
      </c>
      <c r="E314" s="205" t="s">
        <v>1</v>
      </c>
      <c r="F314" s="206" t="s">
        <v>514</v>
      </c>
      <c r="G314" s="203"/>
      <c r="H314" s="207">
        <v>8.8699999999999992</v>
      </c>
      <c r="I314" s="208"/>
      <c r="J314" s="203"/>
      <c r="K314" s="203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135</v>
      </c>
      <c r="AU314" s="213" t="s">
        <v>84</v>
      </c>
      <c r="AV314" s="13" t="s">
        <v>84</v>
      </c>
      <c r="AW314" s="13" t="s">
        <v>30</v>
      </c>
      <c r="AX314" s="13" t="s">
        <v>82</v>
      </c>
      <c r="AY314" s="213" t="s">
        <v>126</v>
      </c>
    </row>
    <row r="315" spans="1:65" s="14" customFormat="1" ht="11.25">
      <c r="B315" s="219"/>
      <c r="C315" s="220"/>
      <c r="D315" s="204" t="s">
        <v>135</v>
      </c>
      <c r="E315" s="221" t="s">
        <v>1</v>
      </c>
      <c r="F315" s="222" t="s">
        <v>173</v>
      </c>
      <c r="G315" s="220"/>
      <c r="H315" s="221" t="s">
        <v>1</v>
      </c>
      <c r="I315" s="223"/>
      <c r="J315" s="220"/>
      <c r="K315" s="220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135</v>
      </c>
      <c r="AU315" s="228" t="s">
        <v>84</v>
      </c>
      <c r="AV315" s="14" t="s">
        <v>82</v>
      </c>
      <c r="AW315" s="14" t="s">
        <v>30</v>
      </c>
      <c r="AX315" s="14" t="s">
        <v>74</v>
      </c>
      <c r="AY315" s="228" t="s">
        <v>126</v>
      </c>
    </row>
    <row r="316" spans="1:65" s="12" customFormat="1" ht="22.9" customHeight="1">
      <c r="B316" s="172"/>
      <c r="C316" s="173"/>
      <c r="D316" s="174" t="s">
        <v>73</v>
      </c>
      <c r="E316" s="186" t="s">
        <v>151</v>
      </c>
      <c r="F316" s="186" t="s">
        <v>515</v>
      </c>
      <c r="G316" s="173"/>
      <c r="H316" s="173"/>
      <c r="I316" s="176"/>
      <c r="J316" s="187">
        <f>BK316</f>
        <v>0</v>
      </c>
      <c r="K316" s="173"/>
      <c r="L316" s="178"/>
      <c r="M316" s="179"/>
      <c r="N316" s="180"/>
      <c r="O316" s="180"/>
      <c r="P316" s="181">
        <f>SUM(P317:P362)</f>
        <v>0</v>
      </c>
      <c r="Q316" s="180"/>
      <c r="R316" s="181">
        <f>SUM(R317:R362)</f>
        <v>10.89048</v>
      </c>
      <c r="S316" s="180"/>
      <c r="T316" s="182">
        <f>SUM(T317:T362)</f>
        <v>0</v>
      </c>
      <c r="AR316" s="183" t="s">
        <v>82</v>
      </c>
      <c r="AT316" s="184" t="s">
        <v>73</v>
      </c>
      <c r="AU316" s="184" t="s">
        <v>82</v>
      </c>
      <c r="AY316" s="183" t="s">
        <v>126</v>
      </c>
      <c r="BK316" s="185">
        <f>SUM(BK317:BK362)</f>
        <v>0</v>
      </c>
    </row>
    <row r="317" spans="1:65" s="2" customFormat="1" ht="21.75" customHeight="1">
      <c r="A317" s="35"/>
      <c r="B317" s="36"/>
      <c r="C317" s="188" t="s">
        <v>516</v>
      </c>
      <c r="D317" s="188" t="s">
        <v>129</v>
      </c>
      <c r="E317" s="189" t="s">
        <v>517</v>
      </c>
      <c r="F317" s="190" t="s">
        <v>518</v>
      </c>
      <c r="G317" s="191" t="s">
        <v>170</v>
      </c>
      <c r="H317" s="192">
        <v>2.6</v>
      </c>
      <c r="I317" s="193"/>
      <c r="J317" s="194">
        <f>ROUND(I317*H317,2)</f>
        <v>0</v>
      </c>
      <c r="K317" s="195"/>
      <c r="L317" s="40"/>
      <c r="M317" s="196" t="s">
        <v>1</v>
      </c>
      <c r="N317" s="197" t="s">
        <v>39</v>
      </c>
      <c r="O317" s="72"/>
      <c r="P317" s="198">
        <f>O317*H317</f>
        <v>0</v>
      </c>
      <c r="Q317" s="198">
        <v>0</v>
      </c>
      <c r="R317" s="198">
        <f>Q317*H317</f>
        <v>0</v>
      </c>
      <c r="S317" s="198">
        <v>0</v>
      </c>
      <c r="T317" s="199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0" t="s">
        <v>133</v>
      </c>
      <c r="AT317" s="200" t="s">
        <v>129</v>
      </c>
      <c r="AU317" s="200" t="s">
        <v>84</v>
      </c>
      <c r="AY317" s="18" t="s">
        <v>126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18" t="s">
        <v>82</v>
      </c>
      <c r="BK317" s="201">
        <f>ROUND(I317*H317,2)</f>
        <v>0</v>
      </c>
      <c r="BL317" s="18" t="s">
        <v>133</v>
      </c>
      <c r="BM317" s="200" t="s">
        <v>519</v>
      </c>
    </row>
    <row r="318" spans="1:65" s="14" customFormat="1" ht="11.25">
      <c r="B318" s="219"/>
      <c r="C318" s="220"/>
      <c r="D318" s="204" t="s">
        <v>135</v>
      </c>
      <c r="E318" s="221" t="s">
        <v>1</v>
      </c>
      <c r="F318" s="222" t="s">
        <v>520</v>
      </c>
      <c r="G318" s="220"/>
      <c r="H318" s="221" t="s">
        <v>1</v>
      </c>
      <c r="I318" s="223"/>
      <c r="J318" s="220"/>
      <c r="K318" s="220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135</v>
      </c>
      <c r="AU318" s="228" t="s">
        <v>84</v>
      </c>
      <c r="AV318" s="14" t="s">
        <v>82</v>
      </c>
      <c r="AW318" s="14" t="s">
        <v>30</v>
      </c>
      <c r="AX318" s="14" t="s">
        <v>74</v>
      </c>
      <c r="AY318" s="228" t="s">
        <v>126</v>
      </c>
    </row>
    <row r="319" spans="1:65" s="13" customFormat="1" ht="11.25">
      <c r="B319" s="202"/>
      <c r="C319" s="203"/>
      <c r="D319" s="204" t="s">
        <v>135</v>
      </c>
      <c r="E319" s="205" t="s">
        <v>1</v>
      </c>
      <c r="F319" s="206" t="s">
        <v>521</v>
      </c>
      <c r="G319" s="203"/>
      <c r="H319" s="207">
        <v>1.75</v>
      </c>
      <c r="I319" s="208"/>
      <c r="J319" s="203"/>
      <c r="K319" s="203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135</v>
      </c>
      <c r="AU319" s="213" t="s">
        <v>84</v>
      </c>
      <c r="AV319" s="13" t="s">
        <v>84</v>
      </c>
      <c r="AW319" s="13" t="s">
        <v>30</v>
      </c>
      <c r="AX319" s="13" t="s">
        <v>74</v>
      </c>
      <c r="AY319" s="213" t="s">
        <v>126</v>
      </c>
    </row>
    <row r="320" spans="1:65" s="14" customFormat="1" ht="11.25">
      <c r="B320" s="219"/>
      <c r="C320" s="220"/>
      <c r="D320" s="204" t="s">
        <v>135</v>
      </c>
      <c r="E320" s="221" t="s">
        <v>1</v>
      </c>
      <c r="F320" s="222" t="s">
        <v>522</v>
      </c>
      <c r="G320" s="220"/>
      <c r="H320" s="221" t="s">
        <v>1</v>
      </c>
      <c r="I320" s="223"/>
      <c r="J320" s="220"/>
      <c r="K320" s="220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135</v>
      </c>
      <c r="AU320" s="228" t="s">
        <v>84</v>
      </c>
      <c r="AV320" s="14" t="s">
        <v>82</v>
      </c>
      <c r="AW320" s="14" t="s">
        <v>30</v>
      </c>
      <c r="AX320" s="14" t="s">
        <v>74</v>
      </c>
      <c r="AY320" s="228" t="s">
        <v>126</v>
      </c>
    </row>
    <row r="321" spans="1:65" s="13" customFormat="1" ht="11.25">
      <c r="B321" s="202"/>
      <c r="C321" s="203"/>
      <c r="D321" s="204" t="s">
        <v>135</v>
      </c>
      <c r="E321" s="205" t="s">
        <v>1</v>
      </c>
      <c r="F321" s="206" t="s">
        <v>523</v>
      </c>
      <c r="G321" s="203"/>
      <c r="H321" s="207">
        <v>0.85</v>
      </c>
      <c r="I321" s="208"/>
      <c r="J321" s="203"/>
      <c r="K321" s="203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135</v>
      </c>
      <c r="AU321" s="213" t="s">
        <v>84</v>
      </c>
      <c r="AV321" s="13" t="s">
        <v>84</v>
      </c>
      <c r="AW321" s="13" t="s">
        <v>30</v>
      </c>
      <c r="AX321" s="13" t="s">
        <v>74</v>
      </c>
      <c r="AY321" s="213" t="s">
        <v>126</v>
      </c>
    </row>
    <row r="322" spans="1:65" s="16" customFormat="1" ht="11.25">
      <c r="B322" s="240"/>
      <c r="C322" s="241"/>
      <c r="D322" s="204" t="s">
        <v>135</v>
      </c>
      <c r="E322" s="242" t="s">
        <v>1</v>
      </c>
      <c r="F322" s="243" t="s">
        <v>252</v>
      </c>
      <c r="G322" s="241"/>
      <c r="H322" s="244">
        <v>2.6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AT322" s="250" t="s">
        <v>135</v>
      </c>
      <c r="AU322" s="250" t="s">
        <v>84</v>
      </c>
      <c r="AV322" s="16" t="s">
        <v>133</v>
      </c>
      <c r="AW322" s="16" t="s">
        <v>30</v>
      </c>
      <c r="AX322" s="16" t="s">
        <v>82</v>
      </c>
      <c r="AY322" s="250" t="s">
        <v>126</v>
      </c>
    </row>
    <row r="323" spans="1:65" s="14" customFormat="1" ht="11.25">
      <c r="B323" s="219"/>
      <c r="C323" s="220"/>
      <c r="D323" s="204" t="s">
        <v>135</v>
      </c>
      <c r="E323" s="221" t="s">
        <v>1</v>
      </c>
      <c r="F323" s="222" t="s">
        <v>173</v>
      </c>
      <c r="G323" s="220"/>
      <c r="H323" s="221" t="s">
        <v>1</v>
      </c>
      <c r="I323" s="223"/>
      <c r="J323" s="220"/>
      <c r="K323" s="220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135</v>
      </c>
      <c r="AU323" s="228" t="s">
        <v>84</v>
      </c>
      <c r="AV323" s="14" t="s">
        <v>82</v>
      </c>
      <c r="AW323" s="14" t="s">
        <v>30</v>
      </c>
      <c r="AX323" s="14" t="s">
        <v>74</v>
      </c>
      <c r="AY323" s="228" t="s">
        <v>126</v>
      </c>
    </row>
    <row r="324" spans="1:65" s="2" customFormat="1" ht="24.2" customHeight="1">
      <c r="A324" s="35"/>
      <c r="B324" s="36"/>
      <c r="C324" s="188" t="s">
        <v>524</v>
      </c>
      <c r="D324" s="188" t="s">
        <v>129</v>
      </c>
      <c r="E324" s="189" t="s">
        <v>525</v>
      </c>
      <c r="F324" s="190" t="s">
        <v>526</v>
      </c>
      <c r="G324" s="191" t="s">
        <v>170</v>
      </c>
      <c r="H324" s="192">
        <v>700</v>
      </c>
      <c r="I324" s="193"/>
      <c r="J324" s="194">
        <f>ROUND(I324*H324,2)</f>
        <v>0</v>
      </c>
      <c r="K324" s="195"/>
      <c r="L324" s="40"/>
      <c r="M324" s="196" t="s">
        <v>1</v>
      </c>
      <c r="N324" s="197" t="s">
        <v>39</v>
      </c>
      <c r="O324" s="72"/>
      <c r="P324" s="198">
        <f>O324*H324</f>
        <v>0</v>
      </c>
      <c r="Q324" s="198">
        <v>0</v>
      </c>
      <c r="R324" s="198">
        <f>Q324*H324</f>
        <v>0</v>
      </c>
      <c r="S324" s="198">
        <v>0</v>
      </c>
      <c r="T324" s="19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0" t="s">
        <v>133</v>
      </c>
      <c r="AT324" s="200" t="s">
        <v>129</v>
      </c>
      <c r="AU324" s="200" t="s">
        <v>84</v>
      </c>
      <c r="AY324" s="18" t="s">
        <v>126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18" t="s">
        <v>82</v>
      </c>
      <c r="BK324" s="201">
        <f>ROUND(I324*H324,2)</f>
        <v>0</v>
      </c>
      <c r="BL324" s="18" t="s">
        <v>133</v>
      </c>
      <c r="BM324" s="200" t="s">
        <v>527</v>
      </c>
    </row>
    <row r="325" spans="1:65" s="13" customFormat="1" ht="11.25">
      <c r="B325" s="202"/>
      <c r="C325" s="203"/>
      <c r="D325" s="204" t="s">
        <v>135</v>
      </c>
      <c r="E325" s="205" t="s">
        <v>1</v>
      </c>
      <c r="F325" s="206" t="s">
        <v>528</v>
      </c>
      <c r="G325" s="203"/>
      <c r="H325" s="207">
        <v>700</v>
      </c>
      <c r="I325" s="208"/>
      <c r="J325" s="203"/>
      <c r="K325" s="203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135</v>
      </c>
      <c r="AU325" s="213" t="s">
        <v>84</v>
      </c>
      <c r="AV325" s="13" t="s">
        <v>84</v>
      </c>
      <c r="AW325" s="13" t="s">
        <v>30</v>
      </c>
      <c r="AX325" s="13" t="s">
        <v>82</v>
      </c>
      <c r="AY325" s="213" t="s">
        <v>126</v>
      </c>
    </row>
    <row r="326" spans="1:65" s="14" customFormat="1" ht="11.25">
      <c r="B326" s="219"/>
      <c r="C326" s="220"/>
      <c r="D326" s="204" t="s">
        <v>135</v>
      </c>
      <c r="E326" s="221" t="s">
        <v>1</v>
      </c>
      <c r="F326" s="222" t="s">
        <v>173</v>
      </c>
      <c r="G326" s="220"/>
      <c r="H326" s="221" t="s">
        <v>1</v>
      </c>
      <c r="I326" s="223"/>
      <c r="J326" s="220"/>
      <c r="K326" s="220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135</v>
      </c>
      <c r="AU326" s="228" t="s">
        <v>84</v>
      </c>
      <c r="AV326" s="14" t="s">
        <v>82</v>
      </c>
      <c r="AW326" s="14" t="s">
        <v>30</v>
      </c>
      <c r="AX326" s="14" t="s">
        <v>74</v>
      </c>
      <c r="AY326" s="228" t="s">
        <v>126</v>
      </c>
    </row>
    <row r="327" spans="1:65" s="2" customFormat="1" ht="24.2" customHeight="1">
      <c r="A327" s="35"/>
      <c r="B327" s="36"/>
      <c r="C327" s="188" t="s">
        <v>529</v>
      </c>
      <c r="D327" s="188" t="s">
        <v>129</v>
      </c>
      <c r="E327" s="189" t="s">
        <v>530</v>
      </c>
      <c r="F327" s="190" t="s">
        <v>531</v>
      </c>
      <c r="G327" s="191" t="s">
        <v>170</v>
      </c>
      <c r="H327" s="192">
        <v>36</v>
      </c>
      <c r="I327" s="193"/>
      <c r="J327" s="194">
        <f>ROUND(I327*H327,2)</f>
        <v>0</v>
      </c>
      <c r="K327" s="195"/>
      <c r="L327" s="40"/>
      <c r="M327" s="196" t="s">
        <v>1</v>
      </c>
      <c r="N327" s="197" t="s">
        <v>39</v>
      </c>
      <c r="O327" s="72"/>
      <c r="P327" s="198">
        <f>O327*H327</f>
        <v>0</v>
      </c>
      <c r="Q327" s="198">
        <v>0</v>
      </c>
      <c r="R327" s="198">
        <f>Q327*H327</f>
        <v>0</v>
      </c>
      <c r="S327" s="198">
        <v>0</v>
      </c>
      <c r="T327" s="19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0" t="s">
        <v>133</v>
      </c>
      <c r="AT327" s="200" t="s">
        <v>129</v>
      </c>
      <c r="AU327" s="200" t="s">
        <v>84</v>
      </c>
      <c r="AY327" s="18" t="s">
        <v>126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8" t="s">
        <v>82</v>
      </c>
      <c r="BK327" s="201">
        <f>ROUND(I327*H327,2)</f>
        <v>0</v>
      </c>
      <c r="BL327" s="18" t="s">
        <v>133</v>
      </c>
      <c r="BM327" s="200" t="s">
        <v>532</v>
      </c>
    </row>
    <row r="328" spans="1:65" s="13" customFormat="1" ht="11.25">
      <c r="B328" s="202"/>
      <c r="C328" s="203"/>
      <c r="D328" s="204" t="s">
        <v>135</v>
      </c>
      <c r="E328" s="205" t="s">
        <v>1</v>
      </c>
      <c r="F328" s="206" t="s">
        <v>322</v>
      </c>
      <c r="G328" s="203"/>
      <c r="H328" s="207">
        <v>36</v>
      </c>
      <c r="I328" s="208"/>
      <c r="J328" s="203"/>
      <c r="K328" s="203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135</v>
      </c>
      <c r="AU328" s="213" t="s">
        <v>84</v>
      </c>
      <c r="AV328" s="13" t="s">
        <v>84</v>
      </c>
      <c r="AW328" s="13" t="s">
        <v>30</v>
      </c>
      <c r="AX328" s="13" t="s">
        <v>82</v>
      </c>
      <c r="AY328" s="213" t="s">
        <v>126</v>
      </c>
    </row>
    <row r="329" spans="1:65" s="14" customFormat="1" ht="11.25">
      <c r="B329" s="219"/>
      <c r="C329" s="220"/>
      <c r="D329" s="204" t="s">
        <v>135</v>
      </c>
      <c r="E329" s="221" t="s">
        <v>1</v>
      </c>
      <c r="F329" s="222" t="s">
        <v>173</v>
      </c>
      <c r="G329" s="220"/>
      <c r="H329" s="221" t="s">
        <v>1</v>
      </c>
      <c r="I329" s="223"/>
      <c r="J329" s="220"/>
      <c r="K329" s="220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135</v>
      </c>
      <c r="AU329" s="228" t="s">
        <v>84</v>
      </c>
      <c r="AV329" s="14" t="s">
        <v>82</v>
      </c>
      <c r="AW329" s="14" t="s">
        <v>30</v>
      </c>
      <c r="AX329" s="14" t="s">
        <v>74</v>
      </c>
      <c r="AY329" s="228" t="s">
        <v>126</v>
      </c>
    </row>
    <row r="330" spans="1:65" s="2" customFormat="1" ht="33" customHeight="1">
      <c r="A330" s="35"/>
      <c r="B330" s="36"/>
      <c r="C330" s="188" t="s">
        <v>533</v>
      </c>
      <c r="D330" s="188" t="s">
        <v>129</v>
      </c>
      <c r="E330" s="189" t="s">
        <v>534</v>
      </c>
      <c r="F330" s="190" t="s">
        <v>535</v>
      </c>
      <c r="G330" s="191" t="s">
        <v>170</v>
      </c>
      <c r="H330" s="192">
        <v>865</v>
      </c>
      <c r="I330" s="193"/>
      <c r="J330" s="194">
        <f>ROUND(I330*H330,2)</f>
        <v>0</v>
      </c>
      <c r="K330" s="195"/>
      <c r="L330" s="40"/>
      <c r="M330" s="196" t="s">
        <v>1</v>
      </c>
      <c r="N330" s="197" t="s">
        <v>39</v>
      </c>
      <c r="O330" s="72"/>
      <c r="P330" s="198">
        <f>O330*H330</f>
        <v>0</v>
      </c>
      <c r="Q330" s="198">
        <v>0</v>
      </c>
      <c r="R330" s="198">
        <f>Q330*H330</f>
        <v>0</v>
      </c>
      <c r="S330" s="198">
        <v>0</v>
      </c>
      <c r="T330" s="199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0" t="s">
        <v>133</v>
      </c>
      <c r="AT330" s="200" t="s">
        <v>129</v>
      </c>
      <c r="AU330" s="200" t="s">
        <v>84</v>
      </c>
      <c r="AY330" s="18" t="s">
        <v>126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18" t="s">
        <v>82</v>
      </c>
      <c r="BK330" s="201">
        <f>ROUND(I330*H330,2)</f>
        <v>0</v>
      </c>
      <c r="BL330" s="18" t="s">
        <v>133</v>
      </c>
      <c r="BM330" s="200" t="s">
        <v>536</v>
      </c>
    </row>
    <row r="331" spans="1:65" s="13" customFormat="1" ht="11.25">
      <c r="B331" s="202"/>
      <c r="C331" s="203"/>
      <c r="D331" s="204" t="s">
        <v>135</v>
      </c>
      <c r="E331" s="205" t="s">
        <v>1</v>
      </c>
      <c r="F331" s="206" t="s">
        <v>537</v>
      </c>
      <c r="G331" s="203"/>
      <c r="H331" s="207">
        <v>865</v>
      </c>
      <c r="I331" s="208"/>
      <c r="J331" s="203"/>
      <c r="K331" s="203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135</v>
      </c>
      <c r="AU331" s="213" t="s">
        <v>84</v>
      </c>
      <c r="AV331" s="13" t="s">
        <v>84</v>
      </c>
      <c r="AW331" s="13" t="s">
        <v>30</v>
      </c>
      <c r="AX331" s="13" t="s">
        <v>82</v>
      </c>
      <c r="AY331" s="213" t="s">
        <v>126</v>
      </c>
    </row>
    <row r="332" spans="1:65" s="14" customFormat="1" ht="11.25">
      <c r="B332" s="219"/>
      <c r="C332" s="220"/>
      <c r="D332" s="204" t="s">
        <v>135</v>
      </c>
      <c r="E332" s="221" t="s">
        <v>1</v>
      </c>
      <c r="F332" s="222" t="s">
        <v>173</v>
      </c>
      <c r="G332" s="220"/>
      <c r="H332" s="221" t="s">
        <v>1</v>
      </c>
      <c r="I332" s="223"/>
      <c r="J332" s="220"/>
      <c r="K332" s="220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135</v>
      </c>
      <c r="AU332" s="228" t="s">
        <v>84</v>
      </c>
      <c r="AV332" s="14" t="s">
        <v>82</v>
      </c>
      <c r="AW332" s="14" t="s">
        <v>30</v>
      </c>
      <c r="AX332" s="14" t="s">
        <v>74</v>
      </c>
      <c r="AY332" s="228" t="s">
        <v>126</v>
      </c>
    </row>
    <row r="333" spans="1:65" s="2" customFormat="1" ht="24.2" customHeight="1">
      <c r="A333" s="35"/>
      <c r="B333" s="36"/>
      <c r="C333" s="188" t="s">
        <v>538</v>
      </c>
      <c r="D333" s="188" t="s">
        <v>129</v>
      </c>
      <c r="E333" s="189" t="s">
        <v>539</v>
      </c>
      <c r="F333" s="190" t="s">
        <v>540</v>
      </c>
      <c r="G333" s="191" t="s">
        <v>170</v>
      </c>
      <c r="H333" s="192">
        <v>783</v>
      </c>
      <c r="I333" s="193"/>
      <c r="J333" s="194">
        <f>ROUND(I333*H333,2)</f>
        <v>0</v>
      </c>
      <c r="K333" s="195"/>
      <c r="L333" s="40"/>
      <c r="M333" s="196" t="s">
        <v>1</v>
      </c>
      <c r="N333" s="197" t="s">
        <v>39</v>
      </c>
      <c r="O333" s="72"/>
      <c r="P333" s="198">
        <f>O333*H333</f>
        <v>0</v>
      </c>
      <c r="Q333" s="198">
        <v>0</v>
      </c>
      <c r="R333" s="198">
        <f>Q333*H333</f>
        <v>0</v>
      </c>
      <c r="S333" s="198">
        <v>0</v>
      </c>
      <c r="T333" s="19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0" t="s">
        <v>133</v>
      </c>
      <c r="AT333" s="200" t="s">
        <v>129</v>
      </c>
      <c r="AU333" s="200" t="s">
        <v>84</v>
      </c>
      <c r="AY333" s="18" t="s">
        <v>126</v>
      </c>
      <c r="BE333" s="201">
        <f>IF(N333="základní",J333,0)</f>
        <v>0</v>
      </c>
      <c r="BF333" s="201">
        <f>IF(N333="snížená",J333,0)</f>
        <v>0</v>
      </c>
      <c r="BG333" s="201">
        <f>IF(N333="zákl. přenesená",J333,0)</f>
        <v>0</v>
      </c>
      <c r="BH333" s="201">
        <f>IF(N333="sníž. přenesená",J333,0)</f>
        <v>0</v>
      </c>
      <c r="BI333" s="201">
        <f>IF(N333="nulová",J333,0)</f>
        <v>0</v>
      </c>
      <c r="BJ333" s="18" t="s">
        <v>82</v>
      </c>
      <c r="BK333" s="201">
        <f>ROUND(I333*H333,2)</f>
        <v>0</v>
      </c>
      <c r="BL333" s="18" t="s">
        <v>133</v>
      </c>
      <c r="BM333" s="200" t="s">
        <v>541</v>
      </c>
    </row>
    <row r="334" spans="1:65" s="13" customFormat="1" ht="11.25">
      <c r="B334" s="202"/>
      <c r="C334" s="203"/>
      <c r="D334" s="204" t="s">
        <v>135</v>
      </c>
      <c r="E334" s="205" t="s">
        <v>1</v>
      </c>
      <c r="F334" s="206" t="s">
        <v>542</v>
      </c>
      <c r="G334" s="203"/>
      <c r="H334" s="207">
        <v>783</v>
      </c>
      <c r="I334" s="208"/>
      <c r="J334" s="203"/>
      <c r="K334" s="203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135</v>
      </c>
      <c r="AU334" s="213" t="s">
        <v>84</v>
      </c>
      <c r="AV334" s="13" t="s">
        <v>84</v>
      </c>
      <c r="AW334" s="13" t="s">
        <v>30</v>
      </c>
      <c r="AX334" s="13" t="s">
        <v>82</v>
      </c>
      <c r="AY334" s="213" t="s">
        <v>126</v>
      </c>
    </row>
    <row r="335" spans="1:65" s="14" customFormat="1" ht="11.25">
      <c r="B335" s="219"/>
      <c r="C335" s="220"/>
      <c r="D335" s="204" t="s">
        <v>135</v>
      </c>
      <c r="E335" s="221" t="s">
        <v>1</v>
      </c>
      <c r="F335" s="222" t="s">
        <v>173</v>
      </c>
      <c r="G335" s="220"/>
      <c r="H335" s="221" t="s">
        <v>1</v>
      </c>
      <c r="I335" s="223"/>
      <c r="J335" s="220"/>
      <c r="K335" s="220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135</v>
      </c>
      <c r="AU335" s="228" t="s">
        <v>84</v>
      </c>
      <c r="AV335" s="14" t="s">
        <v>82</v>
      </c>
      <c r="AW335" s="14" t="s">
        <v>30</v>
      </c>
      <c r="AX335" s="14" t="s">
        <v>74</v>
      </c>
      <c r="AY335" s="228" t="s">
        <v>126</v>
      </c>
    </row>
    <row r="336" spans="1:65" s="2" customFormat="1" ht="24.2" customHeight="1">
      <c r="A336" s="35"/>
      <c r="B336" s="36"/>
      <c r="C336" s="188" t="s">
        <v>543</v>
      </c>
      <c r="D336" s="188" t="s">
        <v>129</v>
      </c>
      <c r="E336" s="189" t="s">
        <v>544</v>
      </c>
      <c r="F336" s="190" t="s">
        <v>545</v>
      </c>
      <c r="G336" s="191" t="s">
        <v>170</v>
      </c>
      <c r="H336" s="192">
        <v>865</v>
      </c>
      <c r="I336" s="193"/>
      <c r="J336" s="194">
        <f>ROUND(I336*H336,2)</f>
        <v>0</v>
      </c>
      <c r="K336" s="195"/>
      <c r="L336" s="40"/>
      <c r="M336" s="196" t="s">
        <v>1</v>
      </c>
      <c r="N336" s="197" t="s">
        <v>39</v>
      </c>
      <c r="O336" s="72"/>
      <c r="P336" s="198">
        <f>O336*H336</f>
        <v>0</v>
      </c>
      <c r="Q336" s="198">
        <v>0</v>
      </c>
      <c r="R336" s="198">
        <f>Q336*H336</f>
        <v>0</v>
      </c>
      <c r="S336" s="198">
        <v>0</v>
      </c>
      <c r="T336" s="199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0" t="s">
        <v>133</v>
      </c>
      <c r="AT336" s="200" t="s">
        <v>129</v>
      </c>
      <c r="AU336" s="200" t="s">
        <v>84</v>
      </c>
      <c r="AY336" s="18" t="s">
        <v>126</v>
      </c>
      <c r="BE336" s="201">
        <f>IF(N336="základní",J336,0)</f>
        <v>0</v>
      </c>
      <c r="BF336" s="201">
        <f>IF(N336="snížená",J336,0)</f>
        <v>0</v>
      </c>
      <c r="BG336" s="201">
        <f>IF(N336="zákl. přenesená",J336,0)</f>
        <v>0</v>
      </c>
      <c r="BH336" s="201">
        <f>IF(N336="sníž. přenesená",J336,0)</f>
        <v>0</v>
      </c>
      <c r="BI336" s="201">
        <f>IF(N336="nulová",J336,0)</f>
        <v>0</v>
      </c>
      <c r="BJ336" s="18" t="s">
        <v>82</v>
      </c>
      <c r="BK336" s="201">
        <f>ROUND(I336*H336,2)</f>
        <v>0</v>
      </c>
      <c r="BL336" s="18" t="s">
        <v>133</v>
      </c>
      <c r="BM336" s="200" t="s">
        <v>546</v>
      </c>
    </row>
    <row r="337" spans="1:65" s="2" customFormat="1" ht="21.75" customHeight="1">
      <c r="A337" s="35"/>
      <c r="B337" s="36"/>
      <c r="C337" s="188" t="s">
        <v>547</v>
      </c>
      <c r="D337" s="188" t="s">
        <v>129</v>
      </c>
      <c r="E337" s="189" t="s">
        <v>548</v>
      </c>
      <c r="F337" s="190" t="s">
        <v>549</v>
      </c>
      <c r="G337" s="191" t="s">
        <v>170</v>
      </c>
      <c r="H337" s="192">
        <v>1358</v>
      </c>
      <c r="I337" s="193"/>
      <c r="J337" s="194">
        <f>ROUND(I337*H337,2)</f>
        <v>0</v>
      </c>
      <c r="K337" s="195"/>
      <c r="L337" s="40"/>
      <c r="M337" s="196" t="s">
        <v>1</v>
      </c>
      <c r="N337" s="197" t="s">
        <v>39</v>
      </c>
      <c r="O337" s="72"/>
      <c r="P337" s="198">
        <f>O337*H337</f>
        <v>0</v>
      </c>
      <c r="Q337" s="198">
        <v>0</v>
      </c>
      <c r="R337" s="198">
        <f>Q337*H337</f>
        <v>0</v>
      </c>
      <c r="S337" s="198">
        <v>0</v>
      </c>
      <c r="T337" s="19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0" t="s">
        <v>133</v>
      </c>
      <c r="AT337" s="200" t="s">
        <v>129</v>
      </c>
      <c r="AU337" s="200" t="s">
        <v>84</v>
      </c>
      <c r="AY337" s="18" t="s">
        <v>126</v>
      </c>
      <c r="BE337" s="201">
        <f>IF(N337="základní",J337,0)</f>
        <v>0</v>
      </c>
      <c r="BF337" s="201">
        <f>IF(N337="snížená",J337,0)</f>
        <v>0</v>
      </c>
      <c r="BG337" s="201">
        <f>IF(N337="zákl. přenesená",J337,0)</f>
        <v>0</v>
      </c>
      <c r="BH337" s="201">
        <f>IF(N337="sníž. přenesená",J337,0)</f>
        <v>0</v>
      </c>
      <c r="BI337" s="201">
        <f>IF(N337="nulová",J337,0)</f>
        <v>0</v>
      </c>
      <c r="BJ337" s="18" t="s">
        <v>82</v>
      </c>
      <c r="BK337" s="201">
        <f>ROUND(I337*H337,2)</f>
        <v>0</v>
      </c>
      <c r="BL337" s="18" t="s">
        <v>133</v>
      </c>
      <c r="BM337" s="200" t="s">
        <v>550</v>
      </c>
    </row>
    <row r="338" spans="1:65" s="2" customFormat="1" ht="21.75" customHeight="1">
      <c r="A338" s="35"/>
      <c r="B338" s="36"/>
      <c r="C338" s="188" t="s">
        <v>551</v>
      </c>
      <c r="D338" s="188" t="s">
        <v>129</v>
      </c>
      <c r="E338" s="189" t="s">
        <v>552</v>
      </c>
      <c r="F338" s="190" t="s">
        <v>553</v>
      </c>
      <c r="G338" s="191" t="s">
        <v>170</v>
      </c>
      <c r="H338" s="192">
        <v>1039</v>
      </c>
      <c r="I338" s="193"/>
      <c r="J338" s="194">
        <f>ROUND(I338*H338,2)</f>
        <v>0</v>
      </c>
      <c r="K338" s="195"/>
      <c r="L338" s="40"/>
      <c r="M338" s="196" t="s">
        <v>1</v>
      </c>
      <c r="N338" s="197" t="s">
        <v>39</v>
      </c>
      <c r="O338" s="72"/>
      <c r="P338" s="198">
        <f>O338*H338</f>
        <v>0</v>
      </c>
      <c r="Q338" s="198">
        <v>0</v>
      </c>
      <c r="R338" s="198">
        <f>Q338*H338</f>
        <v>0</v>
      </c>
      <c r="S338" s="198">
        <v>0</v>
      </c>
      <c r="T338" s="199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0" t="s">
        <v>133</v>
      </c>
      <c r="AT338" s="200" t="s">
        <v>129</v>
      </c>
      <c r="AU338" s="200" t="s">
        <v>84</v>
      </c>
      <c r="AY338" s="18" t="s">
        <v>126</v>
      </c>
      <c r="BE338" s="201">
        <f>IF(N338="základní",J338,0)</f>
        <v>0</v>
      </c>
      <c r="BF338" s="201">
        <f>IF(N338="snížená",J338,0)</f>
        <v>0</v>
      </c>
      <c r="BG338" s="201">
        <f>IF(N338="zákl. přenesená",J338,0)</f>
        <v>0</v>
      </c>
      <c r="BH338" s="201">
        <f>IF(N338="sníž. přenesená",J338,0)</f>
        <v>0</v>
      </c>
      <c r="BI338" s="201">
        <f>IF(N338="nulová",J338,0)</f>
        <v>0</v>
      </c>
      <c r="BJ338" s="18" t="s">
        <v>82</v>
      </c>
      <c r="BK338" s="201">
        <f>ROUND(I338*H338,2)</f>
        <v>0</v>
      </c>
      <c r="BL338" s="18" t="s">
        <v>133</v>
      </c>
      <c r="BM338" s="200" t="s">
        <v>554</v>
      </c>
    </row>
    <row r="339" spans="1:65" s="2" customFormat="1" ht="33" customHeight="1">
      <c r="A339" s="35"/>
      <c r="B339" s="36"/>
      <c r="C339" s="188" t="s">
        <v>555</v>
      </c>
      <c r="D339" s="188" t="s">
        <v>129</v>
      </c>
      <c r="E339" s="189" t="s">
        <v>556</v>
      </c>
      <c r="F339" s="190" t="s">
        <v>557</v>
      </c>
      <c r="G339" s="191" t="s">
        <v>170</v>
      </c>
      <c r="H339" s="192">
        <v>1358</v>
      </c>
      <c r="I339" s="193"/>
      <c r="J339" s="194">
        <f>ROUND(I339*H339,2)</f>
        <v>0</v>
      </c>
      <c r="K339" s="195"/>
      <c r="L339" s="40"/>
      <c r="M339" s="196" t="s">
        <v>1</v>
      </c>
      <c r="N339" s="197" t="s">
        <v>39</v>
      </c>
      <c r="O339" s="72"/>
      <c r="P339" s="198">
        <f>O339*H339</f>
        <v>0</v>
      </c>
      <c r="Q339" s="198">
        <v>0</v>
      </c>
      <c r="R339" s="198">
        <f>Q339*H339</f>
        <v>0</v>
      </c>
      <c r="S339" s="198">
        <v>0</v>
      </c>
      <c r="T339" s="19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0" t="s">
        <v>133</v>
      </c>
      <c r="AT339" s="200" t="s">
        <v>129</v>
      </c>
      <c r="AU339" s="200" t="s">
        <v>84</v>
      </c>
      <c r="AY339" s="18" t="s">
        <v>126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8" t="s">
        <v>82</v>
      </c>
      <c r="BK339" s="201">
        <f>ROUND(I339*H339,2)</f>
        <v>0</v>
      </c>
      <c r="BL339" s="18" t="s">
        <v>133</v>
      </c>
      <c r="BM339" s="200" t="s">
        <v>558</v>
      </c>
    </row>
    <row r="340" spans="1:65" s="13" customFormat="1" ht="11.25">
      <c r="B340" s="202"/>
      <c r="C340" s="203"/>
      <c r="D340" s="204" t="s">
        <v>135</v>
      </c>
      <c r="E340" s="205" t="s">
        <v>1</v>
      </c>
      <c r="F340" s="206" t="s">
        <v>559</v>
      </c>
      <c r="G340" s="203"/>
      <c r="H340" s="207">
        <v>1358</v>
      </c>
      <c r="I340" s="208"/>
      <c r="J340" s="203"/>
      <c r="K340" s="203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135</v>
      </c>
      <c r="AU340" s="213" t="s">
        <v>84</v>
      </c>
      <c r="AV340" s="13" t="s">
        <v>84</v>
      </c>
      <c r="AW340" s="13" t="s">
        <v>30</v>
      </c>
      <c r="AX340" s="13" t="s">
        <v>82</v>
      </c>
      <c r="AY340" s="213" t="s">
        <v>126</v>
      </c>
    </row>
    <row r="341" spans="1:65" s="14" customFormat="1" ht="11.25">
      <c r="B341" s="219"/>
      <c r="C341" s="220"/>
      <c r="D341" s="204" t="s">
        <v>135</v>
      </c>
      <c r="E341" s="221" t="s">
        <v>1</v>
      </c>
      <c r="F341" s="222" t="s">
        <v>173</v>
      </c>
      <c r="G341" s="220"/>
      <c r="H341" s="221" t="s">
        <v>1</v>
      </c>
      <c r="I341" s="223"/>
      <c r="J341" s="220"/>
      <c r="K341" s="220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135</v>
      </c>
      <c r="AU341" s="228" t="s">
        <v>84</v>
      </c>
      <c r="AV341" s="14" t="s">
        <v>82</v>
      </c>
      <c r="AW341" s="14" t="s">
        <v>30</v>
      </c>
      <c r="AX341" s="14" t="s">
        <v>74</v>
      </c>
      <c r="AY341" s="228" t="s">
        <v>126</v>
      </c>
    </row>
    <row r="342" spans="1:65" s="2" customFormat="1" ht="24.2" customHeight="1">
      <c r="A342" s="35"/>
      <c r="B342" s="36"/>
      <c r="C342" s="188" t="s">
        <v>560</v>
      </c>
      <c r="D342" s="188" t="s">
        <v>129</v>
      </c>
      <c r="E342" s="189" t="s">
        <v>561</v>
      </c>
      <c r="F342" s="190" t="s">
        <v>562</v>
      </c>
      <c r="G342" s="191" t="s">
        <v>170</v>
      </c>
      <c r="H342" s="192">
        <v>1039</v>
      </c>
      <c r="I342" s="193"/>
      <c r="J342" s="194">
        <f>ROUND(I342*H342,2)</f>
        <v>0</v>
      </c>
      <c r="K342" s="195"/>
      <c r="L342" s="40"/>
      <c r="M342" s="196" t="s">
        <v>1</v>
      </c>
      <c r="N342" s="197" t="s">
        <v>39</v>
      </c>
      <c r="O342" s="72"/>
      <c r="P342" s="198">
        <f>O342*H342</f>
        <v>0</v>
      </c>
      <c r="Q342" s="198">
        <v>0</v>
      </c>
      <c r="R342" s="198">
        <f>Q342*H342</f>
        <v>0</v>
      </c>
      <c r="S342" s="198">
        <v>0</v>
      </c>
      <c r="T342" s="199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0" t="s">
        <v>133</v>
      </c>
      <c r="AT342" s="200" t="s">
        <v>129</v>
      </c>
      <c r="AU342" s="200" t="s">
        <v>84</v>
      </c>
      <c r="AY342" s="18" t="s">
        <v>126</v>
      </c>
      <c r="BE342" s="201">
        <f>IF(N342="základní",J342,0)</f>
        <v>0</v>
      </c>
      <c r="BF342" s="201">
        <f>IF(N342="snížená",J342,0)</f>
        <v>0</v>
      </c>
      <c r="BG342" s="201">
        <f>IF(N342="zákl. přenesená",J342,0)</f>
        <v>0</v>
      </c>
      <c r="BH342" s="201">
        <f>IF(N342="sníž. přenesená",J342,0)</f>
        <v>0</v>
      </c>
      <c r="BI342" s="201">
        <f>IF(N342="nulová",J342,0)</f>
        <v>0</v>
      </c>
      <c r="BJ342" s="18" t="s">
        <v>82</v>
      </c>
      <c r="BK342" s="201">
        <f>ROUND(I342*H342,2)</f>
        <v>0</v>
      </c>
      <c r="BL342" s="18" t="s">
        <v>133</v>
      </c>
      <c r="BM342" s="200" t="s">
        <v>563</v>
      </c>
    </row>
    <row r="343" spans="1:65" s="13" customFormat="1" ht="11.25">
      <c r="B343" s="202"/>
      <c r="C343" s="203"/>
      <c r="D343" s="204" t="s">
        <v>135</v>
      </c>
      <c r="E343" s="205" t="s">
        <v>1</v>
      </c>
      <c r="F343" s="206" t="s">
        <v>564</v>
      </c>
      <c r="G343" s="203"/>
      <c r="H343" s="207">
        <v>1039</v>
      </c>
      <c r="I343" s="208"/>
      <c r="J343" s="203"/>
      <c r="K343" s="203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135</v>
      </c>
      <c r="AU343" s="213" t="s">
        <v>84</v>
      </c>
      <c r="AV343" s="13" t="s">
        <v>84</v>
      </c>
      <c r="AW343" s="13" t="s">
        <v>30</v>
      </c>
      <c r="AX343" s="13" t="s">
        <v>82</v>
      </c>
      <c r="AY343" s="213" t="s">
        <v>126</v>
      </c>
    </row>
    <row r="344" spans="1:65" s="14" customFormat="1" ht="11.25">
      <c r="B344" s="219"/>
      <c r="C344" s="220"/>
      <c r="D344" s="204" t="s">
        <v>135</v>
      </c>
      <c r="E344" s="221" t="s">
        <v>1</v>
      </c>
      <c r="F344" s="222" t="s">
        <v>173</v>
      </c>
      <c r="G344" s="220"/>
      <c r="H344" s="221" t="s">
        <v>1</v>
      </c>
      <c r="I344" s="223"/>
      <c r="J344" s="220"/>
      <c r="K344" s="220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135</v>
      </c>
      <c r="AU344" s="228" t="s">
        <v>84</v>
      </c>
      <c r="AV344" s="14" t="s">
        <v>82</v>
      </c>
      <c r="AW344" s="14" t="s">
        <v>30</v>
      </c>
      <c r="AX344" s="14" t="s">
        <v>74</v>
      </c>
      <c r="AY344" s="228" t="s">
        <v>126</v>
      </c>
    </row>
    <row r="345" spans="1:65" s="2" customFormat="1" ht="24.2" customHeight="1">
      <c r="A345" s="35"/>
      <c r="B345" s="36"/>
      <c r="C345" s="188" t="s">
        <v>565</v>
      </c>
      <c r="D345" s="188" t="s">
        <v>129</v>
      </c>
      <c r="E345" s="189" t="s">
        <v>566</v>
      </c>
      <c r="F345" s="190" t="s">
        <v>567</v>
      </c>
      <c r="G345" s="191" t="s">
        <v>170</v>
      </c>
      <c r="H345" s="192">
        <v>42.75</v>
      </c>
      <c r="I345" s="193"/>
      <c r="J345" s="194">
        <f>ROUND(I345*H345,2)</f>
        <v>0</v>
      </c>
      <c r="K345" s="195"/>
      <c r="L345" s="40"/>
      <c r="M345" s="196" t="s">
        <v>1</v>
      </c>
      <c r="N345" s="197" t="s">
        <v>39</v>
      </c>
      <c r="O345" s="72"/>
      <c r="P345" s="198">
        <f>O345*H345</f>
        <v>0</v>
      </c>
      <c r="Q345" s="198">
        <v>8.9219999999999994E-2</v>
      </c>
      <c r="R345" s="198">
        <f>Q345*H345</f>
        <v>3.8141549999999995</v>
      </c>
      <c r="S345" s="198">
        <v>0</v>
      </c>
      <c r="T345" s="19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0" t="s">
        <v>133</v>
      </c>
      <c r="AT345" s="200" t="s">
        <v>129</v>
      </c>
      <c r="AU345" s="200" t="s">
        <v>84</v>
      </c>
      <c r="AY345" s="18" t="s">
        <v>126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8" t="s">
        <v>82</v>
      </c>
      <c r="BK345" s="201">
        <f>ROUND(I345*H345,2)</f>
        <v>0</v>
      </c>
      <c r="BL345" s="18" t="s">
        <v>133</v>
      </c>
      <c r="BM345" s="200" t="s">
        <v>568</v>
      </c>
    </row>
    <row r="346" spans="1:65" s="14" customFormat="1" ht="11.25">
      <c r="B346" s="219"/>
      <c r="C346" s="220"/>
      <c r="D346" s="204" t="s">
        <v>135</v>
      </c>
      <c r="E346" s="221" t="s">
        <v>1</v>
      </c>
      <c r="F346" s="222" t="s">
        <v>520</v>
      </c>
      <c r="G346" s="220"/>
      <c r="H346" s="221" t="s">
        <v>1</v>
      </c>
      <c r="I346" s="223"/>
      <c r="J346" s="220"/>
      <c r="K346" s="220"/>
      <c r="L346" s="224"/>
      <c r="M346" s="225"/>
      <c r="N346" s="226"/>
      <c r="O346" s="226"/>
      <c r="P346" s="226"/>
      <c r="Q346" s="226"/>
      <c r="R346" s="226"/>
      <c r="S346" s="226"/>
      <c r="T346" s="227"/>
      <c r="AT346" s="228" t="s">
        <v>135</v>
      </c>
      <c r="AU346" s="228" t="s">
        <v>84</v>
      </c>
      <c r="AV346" s="14" t="s">
        <v>82</v>
      </c>
      <c r="AW346" s="14" t="s">
        <v>30</v>
      </c>
      <c r="AX346" s="14" t="s">
        <v>74</v>
      </c>
      <c r="AY346" s="228" t="s">
        <v>126</v>
      </c>
    </row>
    <row r="347" spans="1:65" s="13" customFormat="1" ht="11.25">
      <c r="B347" s="202"/>
      <c r="C347" s="203"/>
      <c r="D347" s="204" t="s">
        <v>135</v>
      </c>
      <c r="E347" s="205" t="s">
        <v>1</v>
      </c>
      <c r="F347" s="206" t="s">
        <v>521</v>
      </c>
      <c r="G347" s="203"/>
      <c r="H347" s="207">
        <v>1.75</v>
      </c>
      <c r="I347" s="208"/>
      <c r="J347" s="203"/>
      <c r="K347" s="203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135</v>
      </c>
      <c r="AU347" s="213" t="s">
        <v>84</v>
      </c>
      <c r="AV347" s="13" t="s">
        <v>84</v>
      </c>
      <c r="AW347" s="13" t="s">
        <v>30</v>
      </c>
      <c r="AX347" s="13" t="s">
        <v>74</v>
      </c>
      <c r="AY347" s="213" t="s">
        <v>126</v>
      </c>
    </row>
    <row r="348" spans="1:65" s="15" customFormat="1" ht="11.25">
      <c r="B348" s="229"/>
      <c r="C348" s="230"/>
      <c r="D348" s="204" t="s">
        <v>135</v>
      </c>
      <c r="E348" s="231" t="s">
        <v>1</v>
      </c>
      <c r="F348" s="232" t="s">
        <v>249</v>
      </c>
      <c r="G348" s="230"/>
      <c r="H348" s="233">
        <v>1.75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AT348" s="239" t="s">
        <v>135</v>
      </c>
      <c r="AU348" s="239" t="s">
        <v>84</v>
      </c>
      <c r="AV348" s="15" t="s">
        <v>143</v>
      </c>
      <c r="AW348" s="15" t="s">
        <v>30</v>
      </c>
      <c r="AX348" s="15" t="s">
        <v>74</v>
      </c>
      <c r="AY348" s="239" t="s">
        <v>126</v>
      </c>
    </row>
    <row r="349" spans="1:65" s="14" customFormat="1" ht="11.25">
      <c r="B349" s="219"/>
      <c r="C349" s="220"/>
      <c r="D349" s="204" t="s">
        <v>135</v>
      </c>
      <c r="E349" s="221" t="s">
        <v>1</v>
      </c>
      <c r="F349" s="222" t="s">
        <v>569</v>
      </c>
      <c r="G349" s="220"/>
      <c r="H349" s="221" t="s">
        <v>1</v>
      </c>
      <c r="I349" s="223"/>
      <c r="J349" s="220"/>
      <c r="K349" s="220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135</v>
      </c>
      <c r="AU349" s="228" t="s">
        <v>84</v>
      </c>
      <c r="AV349" s="14" t="s">
        <v>82</v>
      </c>
      <c r="AW349" s="14" t="s">
        <v>30</v>
      </c>
      <c r="AX349" s="14" t="s">
        <v>74</v>
      </c>
      <c r="AY349" s="228" t="s">
        <v>126</v>
      </c>
    </row>
    <row r="350" spans="1:65" s="13" customFormat="1" ht="11.25">
      <c r="B350" s="202"/>
      <c r="C350" s="203"/>
      <c r="D350" s="204" t="s">
        <v>135</v>
      </c>
      <c r="E350" s="205" t="s">
        <v>1</v>
      </c>
      <c r="F350" s="206" t="s">
        <v>345</v>
      </c>
      <c r="G350" s="203"/>
      <c r="H350" s="207">
        <v>41</v>
      </c>
      <c r="I350" s="208"/>
      <c r="J350" s="203"/>
      <c r="K350" s="203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135</v>
      </c>
      <c r="AU350" s="213" t="s">
        <v>84</v>
      </c>
      <c r="AV350" s="13" t="s">
        <v>84</v>
      </c>
      <c r="AW350" s="13" t="s">
        <v>30</v>
      </c>
      <c r="AX350" s="13" t="s">
        <v>74</v>
      </c>
      <c r="AY350" s="213" t="s">
        <v>126</v>
      </c>
    </row>
    <row r="351" spans="1:65" s="15" customFormat="1" ht="11.25">
      <c r="B351" s="229"/>
      <c r="C351" s="230"/>
      <c r="D351" s="204" t="s">
        <v>135</v>
      </c>
      <c r="E351" s="231" t="s">
        <v>1</v>
      </c>
      <c r="F351" s="232" t="s">
        <v>249</v>
      </c>
      <c r="G351" s="230"/>
      <c r="H351" s="233">
        <v>41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135</v>
      </c>
      <c r="AU351" s="239" t="s">
        <v>84</v>
      </c>
      <c r="AV351" s="15" t="s">
        <v>143</v>
      </c>
      <c r="AW351" s="15" t="s">
        <v>30</v>
      </c>
      <c r="AX351" s="15" t="s">
        <v>74</v>
      </c>
      <c r="AY351" s="239" t="s">
        <v>126</v>
      </c>
    </row>
    <row r="352" spans="1:65" s="16" customFormat="1" ht="11.25">
      <c r="B352" s="240"/>
      <c r="C352" s="241"/>
      <c r="D352" s="204" t="s">
        <v>135</v>
      </c>
      <c r="E352" s="242" t="s">
        <v>1</v>
      </c>
      <c r="F352" s="243" t="s">
        <v>252</v>
      </c>
      <c r="G352" s="241"/>
      <c r="H352" s="244">
        <v>42.75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AT352" s="250" t="s">
        <v>135</v>
      </c>
      <c r="AU352" s="250" t="s">
        <v>84</v>
      </c>
      <c r="AV352" s="16" t="s">
        <v>133</v>
      </c>
      <c r="AW352" s="16" t="s">
        <v>30</v>
      </c>
      <c r="AX352" s="16" t="s">
        <v>82</v>
      </c>
      <c r="AY352" s="250" t="s">
        <v>126</v>
      </c>
    </row>
    <row r="353" spans="1:65" s="2" customFormat="1" ht="21.75" customHeight="1">
      <c r="A353" s="35"/>
      <c r="B353" s="36"/>
      <c r="C353" s="251" t="s">
        <v>570</v>
      </c>
      <c r="D353" s="251" t="s">
        <v>355</v>
      </c>
      <c r="E353" s="252" t="s">
        <v>571</v>
      </c>
      <c r="F353" s="253" t="s">
        <v>572</v>
      </c>
      <c r="G353" s="254" t="s">
        <v>170</v>
      </c>
      <c r="H353" s="255">
        <v>44.033000000000001</v>
      </c>
      <c r="I353" s="256"/>
      <c r="J353" s="257">
        <f>ROUND(I353*H353,2)</f>
        <v>0</v>
      </c>
      <c r="K353" s="258"/>
      <c r="L353" s="259"/>
      <c r="M353" s="260" t="s">
        <v>1</v>
      </c>
      <c r="N353" s="261" t="s">
        <v>39</v>
      </c>
      <c r="O353" s="72"/>
      <c r="P353" s="198">
        <f>O353*H353</f>
        <v>0</v>
      </c>
      <c r="Q353" s="198">
        <v>0.13100000000000001</v>
      </c>
      <c r="R353" s="198">
        <f>Q353*H353</f>
        <v>5.7683230000000005</v>
      </c>
      <c r="S353" s="198">
        <v>0</v>
      </c>
      <c r="T353" s="19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0" t="s">
        <v>197</v>
      </c>
      <c r="AT353" s="200" t="s">
        <v>355</v>
      </c>
      <c r="AU353" s="200" t="s">
        <v>84</v>
      </c>
      <c r="AY353" s="18" t="s">
        <v>126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18" t="s">
        <v>82</v>
      </c>
      <c r="BK353" s="201">
        <f>ROUND(I353*H353,2)</f>
        <v>0</v>
      </c>
      <c r="BL353" s="18" t="s">
        <v>133</v>
      </c>
      <c r="BM353" s="200" t="s">
        <v>573</v>
      </c>
    </row>
    <row r="354" spans="1:65" s="13" customFormat="1" ht="11.25">
      <c r="B354" s="202"/>
      <c r="C354" s="203"/>
      <c r="D354" s="204" t="s">
        <v>135</v>
      </c>
      <c r="E354" s="203"/>
      <c r="F354" s="206" t="s">
        <v>574</v>
      </c>
      <c r="G354" s="203"/>
      <c r="H354" s="207">
        <v>44.033000000000001</v>
      </c>
      <c r="I354" s="208"/>
      <c r="J354" s="203"/>
      <c r="K354" s="203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135</v>
      </c>
      <c r="AU354" s="213" t="s">
        <v>84</v>
      </c>
      <c r="AV354" s="13" t="s">
        <v>84</v>
      </c>
      <c r="AW354" s="13" t="s">
        <v>4</v>
      </c>
      <c r="AX354" s="13" t="s">
        <v>82</v>
      </c>
      <c r="AY354" s="213" t="s">
        <v>126</v>
      </c>
    </row>
    <row r="355" spans="1:65" s="2" customFormat="1" ht="33" customHeight="1">
      <c r="A355" s="35"/>
      <c r="B355" s="36"/>
      <c r="C355" s="251" t="s">
        <v>575</v>
      </c>
      <c r="D355" s="251" t="s">
        <v>355</v>
      </c>
      <c r="E355" s="252" t="s">
        <v>576</v>
      </c>
      <c r="F355" s="253" t="s">
        <v>577</v>
      </c>
      <c r="G355" s="254" t="s">
        <v>170</v>
      </c>
      <c r="H355" s="255">
        <v>1.8029999999999999</v>
      </c>
      <c r="I355" s="256"/>
      <c r="J355" s="257">
        <f>ROUND(I355*H355,2)</f>
        <v>0</v>
      </c>
      <c r="K355" s="258"/>
      <c r="L355" s="259"/>
      <c r="M355" s="260" t="s">
        <v>1</v>
      </c>
      <c r="N355" s="261" t="s">
        <v>39</v>
      </c>
      <c r="O355" s="72"/>
      <c r="P355" s="198">
        <f>O355*H355</f>
        <v>0</v>
      </c>
      <c r="Q355" s="198">
        <v>0.17499999999999999</v>
      </c>
      <c r="R355" s="198">
        <f>Q355*H355</f>
        <v>0.31552499999999994</v>
      </c>
      <c r="S355" s="198">
        <v>0</v>
      </c>
      <c r="T355" s="19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0" t="s">
        <v>197</v>
      </c>
      <c r="AT355" s="200" t="s">
        <v>355</v>
      </c>
      <c r="AU355" s="200" t="s">
        <v>84</v>
      </c>
      <c r="AY355" s="18" t="s">
        <v>126</v>
      </c>
      <c r="BE355" s="201">
        <f>IF(N355="základní",J355,0)</f>
        <v>0</v>
      </c>
      <c r="BF355" s="201">
        <f>IF(N355="snížená",J355,0)</f>
        <v>0</v>
      </c>
      <c r="BG355" s="201">
        <f>IF(N355="zákl. přenesená",J355,0)</f>
        <v>0</v>
      </c>
      <c r="BH355" s="201">
        <f>IF(N355="sníž. přenesená",J355,0)</f>
        <v>0</v>
      </c>
      <c r="BI355" s="201">
        <f>IF(N355="nulová",J355,0)</f>
        <v>0</v>
      </c>
      <c r="BJ355" s="18" t="s">
        <v>82</v>
      </c>
      <c r="BK355" s="201">
        <f>ROUND(I355*H355,2)</f>
        <v>0</v>
      </c>
      <c r="BL355" s="18" t="s">
        <v>133</v>
      </c>
      <c r="BM355" s="200" t="s">
        <v>578</v>
      </c>
    </row>
    <row r="356" spans="1:65" s="13" customFormat="1" ht="11.25">
      <c r="B356" s="202"/>
      <c r="C356" s="203"/>
      <c r="D356" s="204" t="s">
        <v>135</v>
      </c>
      <c r="E356" s="203"/>
      <c r="F356" s="206" t="s">
        <v>579</v>
      </c>
      <c r="G356" s="203"/>
      <c r="H356" s="207">
        <v>1.8029999999999999</v>
      </c>
      <c r="I356" s="208"/>
      <c r="J356" s="203"/>
      <c r="K356" s="203"/>
      <c r="L356" s="209"/>
      <c r="M356" s="210"/>
      <c r="N356" s="211"/>
      <c r="O356" s="211"/>
      <c r="P356" s="211"/>
      <c r="Q356" s="211"/>
      <c r="R356" s="211"/>
      <c r="S356" s="211"/>
      <c r="T356" s="212"/>
      <c r="AT356" s="213" t="s">
        <v>135</v>
      </c>
      <c r="AU356" s="213" t="s">
        <v>84</v>
      </c>
      <c r="AV356" s="13" t="s">
        <v>84</v>
      </c>
      <c r="AW356" s="13" t="s">
        <v>4</v>
      </c>
      <c r="AX356" s="13" t="s">
        <v>82</v>
      </c>
      <c r="AY356" s="213" t="s">
        <v>126</v>
      </c>
    </row>
    <row r="357" spans="1:65" s="2" customFormat="1" ht="24.2" customHeight="1">
      <c r="A357" s="35"/>
      <c r="B357" s="36"/>
      <c r="C357" s="188" t="s">
        <v>580</v>
      </c>
      <c r="D357" s="188" t="s">
        <v>129</v>
      </c>
      <c r="E357" s="189" t="s">
        <v>581</v>
      </c>
      <c r="F357" s="190" t="s">
        <v>582</v>
      </c>
      <c r="G357" s="191" t="s">
        <v>170</v>
      </c>
      <c r="H357" s="192">
        <v>0.85</v>
      </c>
      <c r="I357" s="193"/>
      <c r="J357" s="194">
        <f>ROUND(I357*H357,2)</f>
        <v>0</v>
      </c>
      <c r="K357" s="195"/>
      <c r="L357" s="40"/>
      <c r="M357" s="196" t="s">
        <v>1</v>
      </c>
      <c r="N357" s="197" t="s">
        <v>39</v>
      </c>
      <c r="O357" s="72"/>
      <c r="P357" s="198">
        <f>O357*H357</f>
        <v>0</v>
      </c>
      <c r="Q357" s="198">
        <v>0.11162</v>
      </c>
      <c r="R357" s="198">
        <f>Q357*H357</f>
        <v>9.4876999999999989E-2</v>
      </c>
      <c r="S357" s="198">
        <v>0</v>
      </c>
      <c r="T357" s="19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0" t="s">
        <v>133</v>
      </c>
      <c r="AT357" s="200" t="s">
        <v>129</v>
      </c>
      <c r="AU357" s="200" t="s">
        <v>84</v>
      </c>
      <c r="AY357" s="18" t="s">
        <v>126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8" t="s">
        <v>82</v>
      </c>
      <c r="BK357" s="201">
        <f>ROUND(I357*H357,2)</f>
        <v>0</v>
      </c>
      <c r="BL357" s="18" t="s">
        <v>133</v>
      </c>
      <c r="BM357" s="200" t="s">
        <v>583</v>
      </c>
    </row>
    <row r="358" spans="1:65" s="14" customFormat="1" ht="11.25">
      <c r="B358" s="219"/>
      <c r="C358" s="220"/>
      <c r="D358" s="204" t="s">
        <v>135</v>
      </c>
      <c r="E358" s="221" t="s">
        <v>1</v>
      </c>
      <c r="F358" s="222" t="s">
        <v>522</v>
      </c>
      <c r="G358" s="220"/>
      <c r="H358" s="221" t="s">
        <v>1</v>
      </c>
      <c r="I358" s="223"/>
      <c r="J358" s="220"/>
      <c r="K358" s="220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135</v>
      </c>
      <c r="AU358" s="228" t="s">
        <v>84</v>
      </c>
      <c r="AV358" s="14" t="s">
        <v>82</v>
      </c>
      <c r="AW358" s="14" t="s">
        <v>30</v>
      </c>
      <c r="AX358" s="14" t="s">
        <v>74</v>
      </c>
      <c r="AY358" s="228" t="s">
        <v>126</v>
      </c>
    </row>
    <row r="359" spans="1:65" s="13" customFormat="1" ht="11.25">
      <c r="B359" s="202"/>
      <c r="C359" s="203"/>
      <c r="D359" s="204" t="s">
        <v>135</v>
      </c>
      <c r="E359" s="205" t="s">
        <v>1</v>
      </c>
      <c r="F359" s="206" t="s">
        <v>523</v>
      </c>
      <c r="G359" s="203"/>
      <c r="H359" s="207">
        <v>0.85</v>
      </c>
      <c r="I359" s="208"/>
      <c r="J359" s="203"/>
      <c r="K359" s="203"/>
      <c r="L359" s="209"/>
      <c r="M359" s="210"/>
      <c r="N359" s="211"/>
      <c r="O359" s="211"/>
      <c r="P359" s="211"/>
      <c r="Q359" s="211"/>
      <c r="R359" s="211"/>
      <c r="S359" s="211"/>
      <c r="T359" s="212"/>
      <c r="AT359" s="213" t="s">
        <v>135</v>
      </c>
      <c r="AU359" s="213" t="s">
        <v>84</v>
      </c>
      <c r="AV359" s="13" t="s">
        <v>84</v>
      </c>
      <c r="AW359" s="13" t="s">
        <v>30</v>
      </c>
      <c r="AX359" s="13" t="s">
        <v>82</v>
      </c>
      <c r="AY359" s="213" t="s">
        <v>126</v>
      </c>
    </row>
    <row r="360" spans="1:65" s="14" customFormat="1" ht="11.25">
      <c r="B360" s="219"/>
      <c r="C360" s="220"/>
      <c r="D360" s="204" t="s">
        <v>135</v>
      </c>
      <c r="E360" s="221" t="s">
        <v>1</v>
      </c>
      <c r="F360" s="222" t="s">
        <v>173</v>
      </c>
      <c r="G360" s="220"/>
      <c r="H360" s="221" t="s">
        <v>1</v>
      </c>
      <c r="I360" s="223"/>
      <c r="J360" s="220"/>
      <c r="K360" s="220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135</v>
      </c>
      <c r="AU360" s="228" t="s">
        <v>84</v>
      </c>
      <c r="AV360" s="14" t="s">
        <v>82</v>
      </c>
      <c r="AW360" s="14" t="s">
        <v>30</v>
      </c>
      <c r="AX360" s="14" t="s">
        <v>74</v>
      </c>
      <c r="AY360" s="228" t="s">
        <v>126</v>
      </c>
    </row>
    <row r="361" spans="1:65" s="2" customFormat="1" ht="24.2" customHeight="1">
      <c r="A361" s="35"/>
      <c r="B361" s="36"/>
      <c r="C361" s="251" t="s">
        <v>584</v>
      </c>
      <c r="D361" s="251" t="s">
        <v>355</v>
      </c>
      <c r="E361" s="252" t="s">
        <v>585</v>
      </c>
      <c r="F361" s="253" t="s">
        <v>586</v>
      </c>
      <c r="G361" s="254" t="s">
        <v>170</v>
      </c>
      <c r="H361" s="255">
        <v>5.0999999999999996</v>
      </c>
      <c r="I361" s="256"/>
      <c r="J361" s="257">
        <f>ROUND(I361*H361,2)</f>
        <v>0</v>
      </c>
      <c r="K361" s="258"/>
      <c r="L361" s="259"/>
      <c r="M361" s="260" t="s">
        <v>1</v>
      </c>
      <c r="N361" s="261" t="s">
        <v>39</v>
      </c>
      <c r="O361" s="72"/>
      <c r="P361" s="198">
        <f>O361*H361</f>
        <v>0</v>
      </c>
      <c r="Q361" s="198">
        <v>0.17599999999999999</v>
      </c>
      <c r="R361" s="198">
        <f>Q361*H361</f>
        <v>0.89759999999999984</v>
      </c>
      <c r="S361" s="198">
        <v>0</v>
      </c>
      <c r="T361" s="199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0" t="s">
        <v>197</v>
      </c>
      <c r="AT361" s="200" t="s">
        <v>355</v>
      </c>
      <c r="AU361" s="200" t="s">
        <v>84</v>
      </c>
      <c r="AY361" s="18" t="s">
        <v>126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18" t="s">
        <v>82</v>
      </c>
      <c r="BK361" s="201">
        <f>ROUND(I361*H361,2)</f>
        <v>0</v>
      </c>
      <c r="BL361" s="18" t="s">
        <v>133</v>
      </c>
      <c r="BM361" s="200" t="s">
        <v>587</v>
      </c>
    </row>
    <row r="362" spans="1:65" s="13" customFormat="1" ht="11.25">
      <c r="B362" s="202"/>
      <c r="C362" s="203"/>
      <c r="D362" s="204" t="s">
        <v>135</v>
      </c>
      <c r="E362" s="203"/>
      <c r="F362" s="206" t="s">
        <v>588</v>
      </c>
      <c r="G362" s="203"/>
      <c r="H362" s="207">
        <v>5.0999999999999996</v>
      </c>
      <c r="I362" s="208"/>
      <c r="J362" s="203"/>
      <c r="K362" s="203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135</v>
      </c>
      <c r="AU362" s="213" t="s">
        <v>84</v>
      </c>
      <c r="AV362" s="13" t="s">
        <v>84</v>
      </c>
      <c r="AW362" s="13" t="s">
        <v>4</v>
      </c>
      <c r="AX362" s="13" t="s">
        <v>82</v>
      </c>
      <c r="AY362" s="213" t="s">
        <v>126</v>
      </c>
    </row>
    <row r="363" spans="1:65" s="12" customFormat="1" ht="22.9" customHeight="1">
      <c r="B363" s="172"/>
      <c r="C363" s="173"/>
      <c r="D363" s="174" t="s">
        <v>73</v>
      </c>
      <c r="E363" s="186" t="s">
        <v>197</v>
      </c>
      <c r="F363" s="186" t="s">
        <v>589</v>
      </c>
      <c r="G363" s="173"/>
      <c r="H363" s="173"/>
      <c r="I363" s="176"/>
      <c r="J363" s="187">
        <f>BK363</f>
        <v>0</v>
      </c>
      <c r="K363" s="173"/>
      <c r="L363" s="178"/>
      <c r="M363" s="179"/>
      <c r="N363" s="180"/>
      <c r="O363" s="180"/>
      <c r="P363" s="181">
        <f>SUM(P364:P376)</f>
        <v>0</v>
      </c>
      <c r="Q363" s="180"/>
      <c r="R363" s="181">
        <f>SUM(R364:R376)</f>
        <v>2.9456000000000002</v>
      </c>
      <c r="S363" s="180"/>
      <c r="T363" s="182">
        <f>SUM(T364:T376)</f>
        <v>3.4474400000000003</v>
      </c>
      <c r="AR363" s="183" t="s">
        <v>82</v>
      </c>
      <c r="AT363" s="184" t="s">
        <v>73</v>
      </c>
      <c r="AU363" s="184" t="s">
        <v>82</v>
      </c>
      <c r="AY363" s="183" t="s">
        <v>126</v>
      </c>
      <c r="BK363" s="185">
        <f>SUM(BK364:BK376)</f>
        <v>0</v>
      </c>
    </row>
    <row r="364" spans="1:65" s="2" customFormat="1" ht="24.2" customHeight="1">
      <c r="A364" s="35"/>
      <c r="B364" s="36"/>
      <c r="C364" s="188" t="s">
        <v>590</v>
      </c>
      <c r="D364" s="188" t="s">
        <v>129</v>
      </c>
      <c r="E364" s="189" t="s">
        <v>591</v>
      </c>
      <c r="F364" s="190" t="s">
        <v>592</v>
      </c>
      <c r="G364" s="191" t="s">
        <v>132</v>
      </c>
      <c r="H364" s="192">
        <v>1.4570000000000001</v>
      </c>
      <c r="I364" s="193"/>
      <c r="J364" s="194">
        <f>ROUND(I364*H364,2)</f>
        <v>0</v>
      </c>
      <c r="K364" s="195"/>
      <c r="L364" s="40"/>
      <c r="M364" s="196" t="s">
        <v>1</v>
      </c>
      <c r="N364" s="197" t="s">
        <v>39</v>
      </c>
      <c r="O364" s="72"/>
      <c r="P364" s="198">
        <f>O364*H364</f>
        <v>0</v>
      </c>
      <c r="Q364" s="198">
        <v>0</v>
      </c>
      <c r="R364" s="198">
        <f>Q364*H364</f>
        <v>0</v>
      </c>
      <c r="S364" s="198">
        <v>1.92</v>
      </c>
      <c r="T364" s="199">
        <f>S364*H364</f>
        <v>2.7974399999999999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0" t="s">
        <v>133</v>
      </c>
      <c r="AT364" s="200" t="s">
        <v>129</v>
      </c>
      <c r="AU364" s="200" t="s">
        <v>84</v>
      </c>
      <c r="AY364" s="18" t="s">
        <v>126</v>
      </c>
      <c r="BE364" s="201">
        <f>IF(N364="základní",J364,0)</f>
        <v>0</v>
      </c>
      <c r="BF364" s="201">
        <f>IF(N364="snížená",J364,0)</f>
        <v>0</v>
      </c>
      <c r="BG364" s="201">
        <f>IF(N364="zákl. přenesená",J364,0)</f>
        <v>0</v>
      </c>
      <c r="BH364" s="201">
        <f>IF(N364="sníž. přenesená",J364,0)</f>
        <v>0</v>
      </c>
      <c r="BI364" s="201">
        <f>IF(N364="nulová",J364,0)</f>
        <v>0</v>
      </c>
      <c r="BJ364" s="18" t="s">
        <v>82</v>
      </c>
      <c r="BK364" s="201">
        <f>ROUND(I364*H364,2)</f>
        <v>0</v>
      </c>
      <c r="BL364" s="18" t="s">
        <v>133</v>
      </c>
      <c r="BM364" s="200" t="s">
        <v>593</v>
      </c>
    </row>
    <row r="365" spans="1:65" s="14" customFormat="1" ht="11.25">
      <c r="B365" s="219"/>
      <c r="C365" s="220"/>
      <c r="D365" s="204" t="s">
        <v>135</v>
      </c>
      <c r="E365" s="221" t="s">
        <v>1</v>
      </c>
      <c r="F365" s="222" t="s">
        <v>594</v>
      </c>
      <c r="G365" s="220"/>
      <c r="H365" s="221" t="s">
        <v>1</v>
      </c>
      <c r="I365" s="223"/>
      <c r="J365" s="220"/>
      <c r="K365" s="220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135</v>
      </c>
      <c r="AU365" s="228" t="s">
        <v>84</v>
      </c>
      <c r="AV365" s="14" t="s">
        <v>82</v>
      </c>
      <c r="AW365" s="14" t="s">
        <v>30</v>
      </c>
      <c r="AX365" s="14" t="s">
        <v>74</v>
      </c>
      <c r="AY365" s="228" t="s">
        <v>126</v>
      </c>
    </row>
    <row r="366" spans="1:65" s="13" customFormat="1" ht="11.25">
      <c r="B366" s="202"/>
      <c r="C366" s="203"/>
      <c r="D366" s="204" t="s">
        <v>135</v>
      </c>
      <c r="E366" s="205" t="s">
        <v>1</v>
      </c>
      <c r="F366" s="206" t="s">
        <v>595</v>
      </c>
      <c r="G366" s="203"/>
      <c r="H366" s="207">
        <v>1.4570000000000001</v>
      </c>
      <c r="I366" s="208"/>
      <c r="J366" s="203"/>
      <c r="K366" s="203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135</v>
      </c>
      <c r="AU366" s="213" t="s">
        <v>84</v>
      </c>
      <c r="AV366" s="13" t="s">
        <v>84</v>
      </c>
      <c r="AW366" s="13" t="s">
        <v>30</v>
      </c>
      <c r="AX366" s="13" t="s">
        <v>82</v>
      </c>
      <c r="AY366" s="213" t="s">
        <v>126</v>
      </c>
    </row>
    <row r="367" spans="1:65" s="14" customFormat="1" ht="11.25">
      <c r="B367" s="219"/>
      <c r="C367" s="220"/>
      <c r="D367" s="204" t="s">
        <v>135</v>
      </c>
      <c r="E367" s="221" t="s">
        <v>1</v>
      </c>
      <c r="F367" s="222" t="s">
        <v>173</v>
      </c>
      <c r="G367" s="220"/>
      <c r="H367" s="221" t="s">
        <v>1</v>
      </c>
      <c r="I367" s="223"/>
      <c r="J367" s="220"/>
      <c r="K367" s="220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135</v>
      </c>
      <c r="AU367" s="228" t="s">
        <v>84</v>
      </c>
      <c r="AV367" s="14" t="s">
        <v>82</v>
      </c>
      <c r="AW367" s="14" t="s">
        <v>30</v>
      </c>
      <c r="AX367" s="14" t="s">
        <v>74</v>
      </c>
      <c r="AY367" s="228" t="s">
        <v>126</v>
      </c>
    </row>
    <row r="368" spans="1:65" s="2" customFormat="1" ht="24.2" customHeight="1">
      <c r="A368" s="35"/>
      <c r="B368" s="36"/>
      <c r="C368" s="188" t="s">
        <v>596</v>
      </c>
      <c r="D368" s="188" t="s">
        <v>129</v>
      </c>
      <c r="E368" s="189" t="s">
        <v>597</v>
      </c>
      <c r="F368" s="190" t="s">
        <v>598</v>
      </c>
      <c r="G368" s="191" t="s">
        <v>176</v>
      </c>
      <c r="H368" s="192">
        <v>3</v>
      </c>
      <c r="I368" s="193"/>
      <c r="J368" s="194">
        <f>ROUND(I368*H368,2)</f>
        <v>0</v>
      </c>
      <c r="K368" s="195"/>
      <c r="L368" s="40"/>
      <c r="M368" s="196" t="s">
        <v>1</v>
      </c>
      <c r="N368" s="197" t="s">
        <v>39</v>
      </c>
      <c r="O368" s="72"/>
      <c r="P368" s="198">
        <f>O368*H368</f>
        <v>0</v>
      </c>
      <c r="Q368" s="198">
        <v>0</v>
      </c>
      <c r="R368" s="198">
        <f>Q368*H368</f>
        <v>0</v>
      </c>
      <c r="S368" s="198">
        <v>0.15</v>
      </c>
      <c r="T368" s="199">
        <f>S368*H368</f>
        <v>0.44999999999999996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0" t="s">
        <v>133</v>
      </c>
      <c r="AT368" s="200" t="s">
        <v>129</v>
      </c>
      <c r="AU368" s="200" t="s">
        <v>84</v>
      </c>
      <c r="AY368" s="18" t="s">
        <v>126</v>
      </c>
      <c r="BE368" s="201">
        <f>IF(N368="základní",J368,0)</f>
        <v>0</v>
      </c>
      <c r="BF368" s="201">
        <f>IF(N368="snížená",J368,0)</f>
        <v>0</v>
      </c>
      <c r="BG368" s="201">
        <f>IF(N368="zákl. přenesená",J368,0)</f>
        <v>0</v>
      </c>
      <c r="BH368" s="201">
        <f>IF(N368="sníž. přenesená",J368,0)</f>
        <v>0</v>
      </c>
      <c r="BI368" s="201">
        <f>IF(N368="nulová",J368,0)</f>
        <v>0</v>
      </c>
      <c r="BJ368" s="18" t="s">
        <v>82</v>
      </c>
      <c r="BK368" s="201">
        <f>ROUND(I368*H368,2)</f>
        <v>0</v>
      </c>
      <c r="BL368" s="18" t="s">
        <v>133</v>
      </c>
      <c r="BM368" s="200" t="s">
        <v>599</v>
      </c>
    </row>
    <row r="369" spans="1:65" s="14" customFormat="1" ht="11.25">
      <c r="B369" s="219"/>
      <c r="C369" s="220"/>
      <c r="D369" s="204" t="s">
        <v>135</v>
      </c>
      <c r="E369" s="221" t="s">
        <v>1</v>
      </c>
      <c r="F369" s="222" t="s">
        <v>600</v>
      </c>
      <c r="G369" s="220"/>
      <c r="H369" s="221" t="s">
        <v>1</v>
      </c>
      <c r="I369" s="223"/>
      <c r="J369" s="220"/>
      <c r="K369" s="220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135</v>
      </c>
      <c r="AU369" s="228" t="s">
        <v>84</v>
      </c>
      <c r="AV369" s="14" t="s">
        <v>82</v>
      </c>
      <c r="AW369" s="14" t="s">
        <v>30</v>
      </c>
      <c r="AX369" s="14" t="s">
        <v>74</v>
      </c>
      <c r="AY369" s="228" t="s">
        <v>126</v>
      </c>
    </row>
    <row r="370" spans="1:65" s="13" customFormat="1" ht="11.25">
      <c r="B370" s="202"/>
      <c r="C370" s="203"/>
      <c r="D370" s="204" t="s">
        <v>135</v>
      </c>
      <c r="E370" s="205" t="s">
        <v>1</v>
      </c>
      <c r="F370" s="206" t="s">
        <v>143</v>
      </c>
      <c r="G370" s="203"/>
      <c r="H370" s="207">
        <v>3</v>
      </c>
      <c r="I370" s="208"/>
      <c r="J370" s="203"/>
      <c r="K370" s="203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135</v>
      </c>
      <c r="AU370" s="213" t="s">
        <v>84</v>
      </c>
      <c r="AV370" s="13" t="s">
        <v>84</v>
      </c>
      <c r="AW370" s="13" t="s">
        <v>30</v>
      </c>
      <c r="AX370" s="13" t="s">
        <v>82</v>
      </c>
      <c r="AY370" s="213" t="s">
        <v>126</v>
      </c>
    </row>
    <row r="371" spans="1:65" s="14" customFormat="1" ht="11.25">
      <c r="B371" s="219"/>
      <c r="C371" s="220"/>
      <c r="D371" s="204" t="s">
        <v>135</v>
      </c>
      <c r="E371" s="221" t="s">
        <v>1</v>
      </c>
      <c r="F371" s="222" t="s">
        <v>173</v>
      </c>
      <c r="G371" s="220"/>
      <c r="H371" s="221" t="s">
        <v>1</v>
      </c>
      <c r="I371" s="223"/>
      <c r="J371" s="220"/>
      <c r="K371" s="220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135</v>
      </c>
      <c r="AU371" s="228" t="s">
        <v>84</v>
      </c>
      <c r="AV371" s="14" t="s">
        <v>82</v>
      </c>
      <c r="AW371" s="14" t="s">
        <v>30</v>
      </c>
      <c r="AX371" s="14" t="s">
        <v>74</v>
      </c>
      <c r="AY371" s="228" t="s">
        <v>126</v>
      </c>
    </row>
    <row r="372" spans="1:65" s="2" customFormat="1" ht="24.2" customHeight="1">
      <c r="A372" s="35"/>
      <c r="B372" s="36"/>
      <c r="C372" s="188" t="s">
        <v>601</v>
      </c>
      <c r="D372" s="188" t="s">
        <v>129</v>
      </c>
      <c r="E372" s="189" t="s">
        <v>602</v>
      </c>
      <c r="F372" s="190" t="s">
        <v>603</v>
      </c>
      <c r="G372" s="191" t="s">
        <v>176</v>
      </c>
      <c r="H372" s="192">
        <v>2</v>
      </c>
      <c r="I372" s="193"/>
      <c r="J372" s="194">
        <f>ROUND(I372*H372,2)</f>
        <v>0</v>
      </c>
      <c r="K372" s="195"/>
      <c r="L372" s="40"/>
      <c r="M372" s="196" t="s">
        <v>1</v>
      </c>
      <c r="N372" s="197" t="s">
        <v>39</v>
      </c>
      <c r="O372" s="72"/>
      <c r="P372" s="198">
        <f>O372*H372</f>
        <v>0</v>
      </c>
      <c r="Q372" s="198">
        <v>0</v>
      </c>
      <c r="R372" s="198">
        <f>Q372*H372</f>
        <v>0</v>
      </c>
      <c r="S372" s="198">
        <v>0.1</v>
      </c>
      <c r="T372" s="199">
        <f>S372*H372</f>
        <v>0.2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0" t="s">
        <v>133</v>
      </c>
      <c r="AT372" s="200" t="s">
        <v>129</v>
      </c>
      <c r="AU372" s="200" t="s">
        <v>84</v>
      </c>
      <c r="AY372" s="18" t="s">
        <v>126</v>
      </c>
      <c r="BE372" s="201">
        <f>IF(N372="základní",J372,0)</f>
        <v>0</v>
      </c>
      <c r="BF372" s="201">
        <f>IF(N372="snížená",J372,0)</f>
        <v>0</v>
      </c>
      <c r="BG372" s="201">
        <f>IF(N372="zákl. přenesená",J372,0)</f>
        <v>0</v>
      </c>
      <c r="BH372" s="201">
        <f>IF(N372="sníž. přenesená",J372,0)</f>
        <v>0</v>
      </c>
      <c r="BI372" s="201">
        <f>IF(N372="nulová",J372,0)</f>
        <v>0</v>
      </c>
      <c r="BJ372" s="18" t="s">
        <v>82</v>
      </c>
      <c r="BK372" s="201">
        <f>ROUND(I372*H372,2)</f>
        <v>0</v>
      </c>
      <c r="BL372" s="18" t="s">
        <v>133</v>
      </c>
      <c r="BM372" s="200" t="s">
        <v>604</v>
      </c>
    </row>
    <row r="373" spans="1:65" s="14" customFormat="1" ht="11.25">
      <c r="B373" s="219"/>
      <c r="C373" s="220"/>
      <c r="D373" s="204" t="s">
        <v>135</v>
      </c>
      <c r="E373" s="221" t="s">
        <v>1</v>
      </c>
      <c r="F373" s="222" t="s">
        <v>594</v>
      </c>
      <c r="G373" s="220"/>
      <c r="H373" s="221" t="s">
        <v>1</v>
      </c>
      <c r="I373" s="223"/>
      <c r="J373" s="220"/>
      <c r="K373" s="220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135</v>
      </c>
      <c r="AU373" s="228" t="s">
        <v>84</v>
      </c>
      <c r="AV373" s="14" t="s">
        <v>82</v>
      </c>
      <c r="AW373" s="14" t="s">
        <v>30</v>
      </c>
      <c r="AX373" s="14" t="s">
        <v>74</v>
      </c>
      <c r="AY373" s="228" t="s">
        <v>126</v>
      </c>
    </row>
    <row r="374" spans="1:65" s="13" customFormat="1" ht="11.25">
      <c r="B374" s="202"/>
      <c r="C374" s="203"/>
      <c r="D374" s="204" t="s">
        <v>135</v>
      </c>
      <c r="E374" s="205" t="s">
        <v>1</v>
      </c>
      <c r="F374" s="206" t="s">
        <v>84</v>
      </c>
      <c r="G374" s="203"/>
      <c r="H374" s="207">
        <v>2</v>
      </c>
      <c r="I374" s="208"/>
      <c r="J374" s="203"/>
      <c r="K374" s="203"/>
      <c r="L374" s="209"/>
      <c r="M374" s="210"/>
      <c r="N374" s="211"/>
      <c r="O374" s="211"/>
      <c r="P374" s="211"/>
      <c r="Q374" s="211"/>
      <c r="R374" s="211"/>
      <c r="S374" s="211"/>
      <c r="T374" s="212"/>
      <c r="AT374" s="213" t="s">
        <v>135</v>
      </c>
      <c r="AU374" s="213" t="s">
        <v>84</v>
      </c>
      <c r="AV374" s="13" t="s">
        <v>84</v>
      </c>
      <c r="AW374" s="13" t="s">
        <v>30</v>
      </c>
      <c r="AX374" s="13" t="s">
        <v>82</v>
      </c>
      <c r="AY374" s="213" t="s">
        <v>126</v>
      </c>
    </row>
    <row r="375" spans="1:65" s="14" customFormat="1" ht="11.25">
      <c r="B375" s="219"/>
      <c r="C375" s="220"/>
      <c r="D375" s="204" t="s">
        <v>135</v>
      </c>
      <c r="E375" s="221" t="s">
        <v>1</v>
      </c>
      <c r="F375" s="222" t="s">
        <v>173</v>
      </c>
      <c r="G375" s="220"/>
      <c r="H375" s="221" t="s">
        <v>1</v>
      </c>
      <c r="I375" s="223"/>
      <c r="J375" s="220"/>
      <c r="K375" s="220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135</v>
      </c>
      <c r="AU375" s="228" t="s">
        <v>84</v>
      </c>
      <c r="AV375" s="14" t="s">
        <v>82</v>
      </c>
      <c r="AW375" s="14" t="s">
        <v>30</v>
      </c>
      <c r="AX375" s="14" t="s">
        <v>74</v>
      </c>
      <c r="AY375" s="228" t="s">
        <v>126</v>
      </c>
    </row>
    <row r="376" spans="1:65" s="2" customFormat="1" ht="24.2" customHeight="1">
      <c r="A376" s="35"/>
      <c r="B376" s="36"/>
      <c r="C376" s="188" t="s">
        <v>605</v>
      </c>
      <c r="D376" s="188" t="s">
        <v>129</v>
      </c>
      <c r="E376" s="189" t="s">
        <v>606</v>
      </c>
      <c r="F376" s="190" t="s">
        <v>607</v>
      </c>
      <c r="G376" s="191" t="s">
        <v>176</v>
      </c>
      <c r="H376" s="192">
        <v>7</v>
      </c>
      <c r="I376" s="193"/>
      <c r="J376" s="194">
        <f>ROUND(I376*H376,2)</f>
        <v>0</v>
      </c>
      <c r="K376" s="195"/>
      <c r="L376" s="40"/>
      <c r="M376" s="196" t="s">
        <v>1</v>
      </c>
      <c r="N376" s="197" t="s">
        <v>39</v>
      </c>
      <c r="O376" s="72"/>
      <c r="P376" s="198">
        <f>O376*H376</f>
        <v>0</v>
      </c>
      <c r="Q376" s="198">
        <v>0.42080000000000001</v>
      </c>
      <c r="R376" s="198">
        <f>Q376*H376</f>
        <v>2.9456000000000002</v>
      </c>
      <c r="S376" s="198">
        <v>0</v>
      </c>
      <c r="T376" s="199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0" t="s">
        <v>133</v>
      </c>
      <c r="AT376" s="200" t="s">
        <v>129</v>
      </c>
      <c r="AU376" s="200" t="s">
        <v>84</v>
      </c>
      <c r="AY376" s="18" t="s">
        <v>126</v>
      </c>
      <c r="BE376" s="201">
        <f>IF(N376="základní",J376,0)</f>
        <v>0</v>
      </c>
      <c r="BF376" s="201">
        <f>IF(N376="snížená",J376,0)</f>
        <v>0</v>
      </c>
      <c r="BG376" s="201">
        <f>IF(N376="zákl. přenesená",J376,0)</f>
        <v>0</v>
      </c>
      <c r="BH376" s="201">
        <f>IF(N376="sníž. přenesená",J376,0)</f>
        <v>0</v>
      </c>
      <c r="BI376" s="201">
        <f>IF(N376="nulová",J376,0)</f>
        <v>0</v>
      </c>
      <c r="BJ376" s="18" t="s">
        <v>82</v>
      </c>
      <c r="BK376" s="201">
        <f>ROUND(I376*H376,2)</f>
        <v>0</v>
      </c>
      <c r="BL376" s="18" t="s">
        <v>133</v>
      </c>
      <c r="BM376" s="200" t="s">
        <v>608</v>
      </c>
    </row>
    <row r="377" spans="1:65" s="12" customFormat="1" ht="22.9" customHeight="1">
      <c r="B377" s="172"/>
      <c r="C377" s="173"/>
      <c r="D377" s="174" t="s">
        <v>73</v>
      </c>
      <c r="E377" s="186" t="s">
        <v>127</v>
      </c>
      <c r="F377" s="186" t="s">
        <v>128</v>
      </c>
      <c r="G377" s="173"/>
      <c r="H377" s="173"/>
      <c r="I377" s="176"/>
      <c r="J377" s="187">
        <f>BK377</f>
        <v>0</v>
      </c>
      <c r="K377" s="173"/>
      <c r="L377" s="178"/>
      <c r="M377" s="179"/>
      <c r="N377" s="180"/>
      <c r="O377" s="180"/>
      <c r="P377" s="181">
        <f>SUM(P378:P444)</f>
        <v>0</v>
      </c>
      <c r="Q377" s="180"/>
      <c r="R377" s="181">
        <f>SUM(R378:R444)</f>
        <v>111.22582040000003</v>
      </c>
      <c r="S377" s="180"/>
      <c r="T377" s="182">
        <f>SUM(T378:T444)</f>
        <v>43.564509999999999</v>
      </c>
      <c r="AR377" s="183" t="s">
        <v>82</v>
      </c>
      <c r="AT377" s="184" t="s">
        <v>73</v>
      </c>
      <c r="AU377" s="184" t="s">
        <v>82</v>
      </c>
      <c r="AY377" s="183" t="s">
        <v>126</v>
      </c>
      <c r="BK377" s="185">
        <f>SUM(BK378:BK444)</f>
        <v>0</v>
      </c>
    </row>
    <row r="378" spans="1:65" s="2" customFormat="1" ht="24.2" customHeight="1">
      <c r="A378" s="35"/>
      <c r="B378" s="36"/>
      <c r="C378" s="188" t="s">
        <v>609</v>
      </c>
      <c r="D378" s="188" t="s">
        <v>129</v>
      </c>
      <c r="E378" s="189" t="s">
        <v>610</v>
      </c>
      <c r="F378" s="190" t="s">
        <v>611</v>
      </c>
      <c r="G378" s="191" t="s">
        <v>236</v>
      </c>
      <c r="H378" s="192">
        <v>7.75</v>
      </c>
      <c r="I378" s="193"/>
      <c r="J378" s="194">
        <f>ROUND(I378*H378,2)</f>
        <v>0</v>
      </c>
      <c r="K378" s="195"/>
      <c r="L378" s="40"/>
      <c r="M378" s="196" t="s">
        <v>1</v>
      </c>
      <c r="N378" s="197" t="s">
        <v>39</v>
      </c>
      <c r="O378" s="72"/>
      <c r="P378" s="198">
        <f>O378*H378</f>
        <v>0</v>
      </c>
      <c r="Q378" s="198">
        <v>7.3999999999999999E-4</v>
      </c>
      <c r="R378" s="198">
        <f>Q378*H378</f>
        <v>5.7349999999999996E-3</v>
      </c>
      <c r="S378" s="198">
        <v>0</v>
      </c>
      <c r="T378" s="199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0" t="s">
        <v>133</v>
      </c>
      <c r="AT378" s="200" t="s">
        <v>129</v>
      </c>
      <c r="AU378" s="200" t="s">
        <v>84</v>
      </c>
      <c r="AY378" s="18" t="s">
        <v>126</v>
      </c>
      <c r="BE378" s="201">
        <f>IF(N378="základní",J378,0)</f>
        <v>0</v>
      </c>
      <c r="BF378" s="201">
        <f>IF(N378="snížená",J378,0)</f>
        <v>0</v>
      </c>
      <c r="BG378" s="201">
        <f>IF(N378="zákl. přenesená",J378,0)</f>
        <v>0</v>
      </c>
      <c r="BH378" s="201">
        <f>IF(N378="sníž. přenesená",J378,0)</f>
        <v>0</v>
      </c>
      <c r="BI378" s="201">
        <f>IF(N378="nulová",J378,0)</f>
        <v>0</v>
      </c>
      <c r="BJ378" s="18" t="s">
        <v>82</v>
      </c>
      <c r="BK378" s="201">
        <f>ROUND(I378*H378,2)</f>
        <v>0</v>
      </c>
      <c r="BL378" s="18" t="s">
        <v>133</v>
      </c>
      <c r="BM378" s="200" t="s">
        <v>612</v>
      </c>
    </row>
    <row r="379" spans="1:65" s="13" customFormat="1" ht="11.25">
      <c r="B379" s="202"/>
      <c r="C379" s="203"/>
      <c r="D379" s="204" t="s">
        <v>135</v>
      </c>
      <c r="E379" s="205" t="s">
        <v>1</v>
      </c>
      <c r="F379" s="206" t="s">
        <v>613</v>
      </c>
      <c r="G379" s="203"/>
      <c r="H379" s="207">
        <v>7.75</v>
      </c>
      <c r="I379" s="208"/>
      <c r="J379" s="203"/>
      <c r="K379" s="203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135</v>
      </c>
      <c r="AU379" s="213" t="s">
        <v>84</v>
      </c>
      <c r="AV379" s="13" t="s">
        <v>84</v>
      </c>
      <c r="AW379" s="13" t="s">
        <v>30</v>
      </c>
      <c r="AX379" s="13" t="s">
        <v>82</v>
      </c>
      <c r="AY379" s="213" t="s">
        <v>126</v>
      </c>
    </row>
    <row r="380" spans="1:65" s="14" customFormat="1" ht="11.25">
      <c r="B380" s="219"/>
      <c r="C380" s="220"/>
      <c r="D380" s="204" t="s">
        <v>135</v>
      </c>
      <c r="E380" s="221" t="s">
        <v>1</v>
      </c>
      <c r="F380" s="222" t="s">
        <v>173</v>
      </c>
      <c r="G380" s="220"/>
      <c r="H380" s="221" t="s">
        <v>1</v>
      </c>
      <c r="I380" s="223"/>
      <c r="J380" s="220"/>
      <c r="K380" s="220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135</v>
      </c>
      <c r="AU380" s="228" t="s">
        <v>84</v>
      </c>
      <c r="AV380" s="14" t="s">
        <v>82</v>
      </c>
      <c r="AW380" s="14" t="s">
        <v>30</v>
      </c>
      <c r="AX380" s="14" t="s">
        <v>74</v>
      </c>
      <c r="AY380" s="228" t="s">
        <v>126</v>
      </c>
    </row>
    <row r="381" spans="1:65" s="2" customFormat="1" ht="44.25" customHeight="1">
      <c r="A381" s="35"/>
      <c r="B381" s="36"/>
      <c r="C381" s="251" t="s">
        <v>614</v>
      </c>
      <c r="D381" s="251" t="s">
        <v>355</v>
      </c>
      <c r="E381" s="252" t="s">
        <v>615</v>
      </c>
      <c r="F381" s="253" t="s">
        <v>616</v>
      </c>
      <c r="G381" s="254" t="s">
        <v>236</v>
      </c>
      <c r="H381" s="255">
        <v>7.75</v>
      </c>
      <c r="I381" s="256"/>
      <c r="J381" s="257">
        <f>ROUND(I381*H381,2)</f>
        <v>0</v>
      </c>
      <c r="K381" s="258"/>
      <c r="L381" s="259"/>
      <c r="M381" s="260" t="s">
        <v>1</v>
      </c>
      <c r="N381" s="261" t="s">
        <v>39</v>
      </c>
      <c r="O381" s="72"/>
      <c r="P381" s="198">
        <f>O381*H381</f>
        <v>0</v>
      </c>
      <c r="Q381" s="198">
        <v>0</v>
      </c>
      <c r="R381" s="198">
        <f>Q381*H381</f>
        <v>0</v>
      </c>
      <c r="S381" s="198">
        <v>0</v>
      </c>
      <c r="T381" s="199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0" t="s">
        <v>197</v>
      </c>
      <c r="AT381" s="200" t="s">
        <v>355</v>
      </c>
      <c r="AU381" s="200" t="s">
        <v>84</v>
      </c>
      <c r="AY381" s="18" t="s">
        <v>126</v>
      </c>
      <c r="BE381" s="201">
        <f>IF(N381="základní",J381,0)</f>
        <v>0</v>
      </c>
      <c r="BF381" s="201">
        <f>IF(N381="snížená",J381,0)</f>
        <v>0</v>
      </c>
      <c r="BG381" s="201">
        <f>IF(N381="zákl. přenesená",J381,0)</f>
        <v>0</v>
      </c>
      <c r="BH381" s="201">
        <f>IF(N381="sníž. přenesená",J381,0)</f>
        <v>0</v>
      </c>
      <c r="BI381" s="201">
        <f>IF(N381="nulová",J381,0)</f>
        <v>0</v>
      </c>
      <c r="BJ381" s="18" t="s">
        <v>82</v>
      </c>
      <c r="BK381" s="201">
        <f>ROUND(I381*H381,2)</f>
        <v>0</v>
      </c>
      <c r="BL381" s="18" t="s">
        <v>133</v>
      </c>
      <c r="BM381" s="200" t="s">
        <v>617</v>
      </c>
    </row>
    <row r="382" spans="1:65" s="2" customFormat="1" ht="24.2" customHeight="1">
      <c r="A382" s="35"/>
      <c r="B382" s="36"/>
      <c r="C382" s="188" t="s">
        <v>618</v>
      </c>
      <c r="D382" s="188" t="s">
        <v>129</v>
      </c>
      <c r="E382" s="189" t="s">
        <v>619</v>
      </c>
      <c r="F382" s="190" t="s">
        <v>620</v>
      </c>
      <c r="G382" s="191" t="s">
        <v>176</v>
      </c>
      <c r="H382" s="192">
        <v>7</v>
      </c>
      <c r="I382" s="193"/>
      <c r="J382" s="194">
        <f>ROUND(I382*H382,2)</f>
        <v>0</v>
      </c>
      <c r="K382" s="195"/>
      <c r="L382" s="40"/>
      <c r="M382" s="196" t="s">
        <v>1</v>
      </c>
      <c r="N382" s="197" t="s">
        <v>39</v>
      </c>
      <c r="O382" s="72"/>
      <c r="P382" s="198">
        <f>O382*H382</f>
        <v>0</v>
      </c>
      <c r="Q382" s="198">
        <v>6.9999999999999999E-4</v>
      </c>
      <c r="R382" s="198">
        <f>Q382*H382</f>
        <v>4.8999999999999998E-3</v>
      </c>
      <c r="S382" s="198">
        <v>0</v>
      </c>
      <c r="T382" s="199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0" t="s">
        <v>133</v>
      </c>
      <c r="AT382" s="200" t="s">
        <v>129</v>
      </c>
      <c r="AU382" s="200" t="s">
        <v>84</v>
      </c>
      <c r="AY382" s="18" t="s">
        <v>126</v>
      </c>
      <c r="BE382" s="201">
        <f>IF(N382="základní",J382,0)</f>
        <v>0</v>
      </c>
      <c r="BF382" s="201">
        <f>IF(N382="snížená",J382,0)</f>
        <v>0</v>
      </c>
      <c r="BG382" s="201">
        <f>IF(N382="zákl. přenesená",J382,0)</f>
        <v>0</v>
      </c>
      <c r="BH382" s="201">
        <f>IF(N382="sníž. přenesená",J382,0)</f>
        <v>0</v>
      </c>
      <c r="BI382" s="201">
        <f>IF(N382="nulová",J382,0)</f>
        <v>0</v>
      </c>
      <c r="BJ382" s="18" t="s">
        <v>82</v>
      </c>
      <c r="BK382" s="201">
        <f>ROUND(I382*H382,2)</f>
        <v>0</v>
      </c>
      <c r="BL382" s="18" t="s">
        <v>133</v>
      </c>
      <c r="BM382" s="200" t="s">
        <v>621</v>
      </c>
    </row>
    <row r="383" spans="1:65" s="13" customFormat="1" ht="11.25">
      <c r="B383" s="202"/>
      <c r="C383" s="203"/>
      <c r="D383" s="204" t="s">
        <v>135</v>
      </c>
      <c r="E383" s="205" t="s">
        <v>1</v>
      </c>
      <c r="F383" s="206" t="s">
        <v>193</v>
      </c>
      <c r="G383" s="203"/>
      <c r="H383" s="207">
        <v>7</v>
      </c>
      <c r="I383" s="208"/>
      <c r="J383" s="203"/>
      <c r="K383" s="203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135</v>
      </c>
      <c r="AU383" s="213" t="s">
        <v>84</v>
      </c>
      <c r="AV383" s="13" t="s">
        <v>84</v>
      </c>
      <c r="AW383" s="13" t="s">
        <v>30</v>
      </c>
      <c r="AX383" s="13" t="s">
        <v>82</v>
      </c>
      <c r="AY383" s="213" t="s">
        <v>126</v>
      </c>
    </row>
    <row r="384" spans="1:65" s="14" customFormat="1" ht="11.25">
      <c r="B384" s="219"/>
      <c r="C384" s="220"/>
      <c r="D384" s="204" t="s">
        <v>135</v>
      </c>
      <c r="E384" s="221" t="s">
        <v>1</v>
      </c>
      <c r="F384" s="222" t="s">
        <v>173</v>
      </c>
      <c r="G384" s="220"/>
      <c r="H384" s="221" t="s">
        <v>1</v>
      </c>
      <c r="I384" s="223"/>
      <c r="J384" s="220"/>
      <c r="K384" s="220"/>
      <c r="L384" s="224"/>
      <c r="M384" s="225"/>
      <c r="N384" s="226"/>
      <c r="O384" s="226"/>
      <c r="P384" s="226"/>
      <c r="Q384" s="226"/>
      <c r="R384" s="226"/>
      <c r="S384" s="226"/>
      <c r="T384" s="227"/>
      <c r="AT384" s="228" t="s">
        <v>135</v>
      </c>
      <c r="AU384" s="228" t="s">
        <v>84</v>
      </c>
      <c r="AV384" s="14" t="s">
        <v>82</v>
      </c>
      <c r="AW384" s="14" t="s">
        <v>30</v>
      </c>
      <c r="AX384" s="14" t="s">
        <v>74</v>
      </c>
      <c r="AY384" s="228" t="s">
        <v>126</v>
      </c>
    </row>
    <row r="385" spans="1:65" s="2" customFormat="1" ht="24.2" customHeight="1">
      <c r="A385" s="35"/>
      <c r="B385" s="36"/>
      <c r="C385" s="251" t="s">
        <v>622</v>
      </c>
      <c r="D385" s="251" t="s">
        <v>355</v>
      </c>
      <c r="E385" s="252" t="s">
        <v>623</v>
      </c>
      <c r="F385" s="253" t="s">
        <v>624</v>
      </c>
      <c r="G385" s="254" t="s">
        <v>176</v>
      </c>
      <c r="H385" s="255">
        <v>1</v>
      </c>
      <c r="I385" s="256"/>
      <c r="J385" s="257">
        <f>ROUND(I385*H385,2)</f>
        <v>0</v>
      </c>
      <c r="K385" s="258"/>
      <c r="L385" s="259"/>
      <c r="M385" s="260" t="s">
        <v>1</v>
      </c>
      <c r="N385" s="261" t="s">
        <v>39</v>
      </c>
      <c r="O385" s="72"/>
      <c r="P385" s="198">
        <f>O385*H385</f>
        <v>0</v>
      </c>
      <c r="Q385" s="198">
        <v>2.5000000000000001E-3</v>
      </c>
      <c r="R385" s="198">
        <f>Q385*H385</f>
        <v>2.5000000000000001E-3</v>
      </c>
      <c r="S385" s="198">
        <v>0</v>
      </c>
      <c r="T385" s="199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0" t="s">
        <v>197</v>
      </c>
      <c r="AT385" s="200" t="s">
        <v>355</v>
      </c>
      <c r="AU385" s="200" t="s">
        <v>84</v>
      </c>
      <c r="AY385" s="18" t="s">
        <v>126</v>
      </c>
      <c r="BE385" s="201">
        <f>IF(N385="základní",J385,0)</f>
        <v>0</v>
      </c>
      <c r="BF385" s="201">
        <f>IF(N385="snížená",J385,0)</f>
        <v>0</v>
      </c>
      <c r="BG385" s="201">
        <f>IF(N385="zákl. přenesená",J385,0)</f>
        <v>0</v>
      </c>
      <c r="BH385" s="201">
        <f>IF(N385="sníž. přenesená",J385,0)</f>
        <v>0</v>
      </c>
      <c r="BI385" s="201">
        <f>IF(N385="nulová",J385,0)</f>
        <v>0</v>
      </c>
      <c r="BJ385" s="18" t="s">
        <v>82</v>
      </c>
      <c r="BK385" s="201">
        <f>ROUND(I385*H385,2)</f>
        <v>0</v>
      </c>
      <c r="BL385" s="18" t="s">
        <v>133</v>
      </c>
      <c r="BM385" s="200" t="s">
        <v>625</v>
      </c>
    </row>
    <row r="386" spans="1:65" s="2" customFormat="1" ht="24.2" customHeight="1">
      <c r="A386" s="35"/>
      <c r="B386" s="36"/>
      <c r="C386" s="251" t="s">
        <v>626</v>
      </c>
      <c r="D386" s="251" t="s">
        <v>355</v>
      </c>
      <c r="E386" s="252" t="s">
        <v>627</v>
      </c>
      <c r="F386" s="253" t="s">
        <v>628</v>
      </c>
      <c r="G386" s="254" t="s">
        <v>176</v>
      </c>
      <c r="H386" s="255">
        <v>3</v>
      </c>
      <c r="I386" s="256"/>
      <c r="J386" s="257">
        <f>ROUND(I386*H386,2)</f>
        <v>0</v>
      </c>
      <c r="K386" s="258"/>
      <c r="L386" s="259"/>
      <c r="M386" s="260" t="s">
        <v>1</v>
      </c>
      <c r="N386" s="261" t="s">
        <v>39</v>
      </c>
      <c r="O386" s="72"/>
      <c r="P386" s="198">
        <f>O386*H386</f>
        <v>0</v>
      </c>
      <c r="Q386" s="198">
        <v>3.5000000000000001E-3</v>
      </c>
      <c r="R386" s="198">
        <f>Q386*H386</f>
        <v>1.0500000000000001E-2</v>
      </c>
      <c r="S386" s="198">
        <v>0</v>
      </c>
      <c r="T386" s="199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0" t="s">
        <v>197</v>
      </c>
      <c r="AT386" s="200" t="s">
        <v>355</v>
      </c>
      <c r="AU386" s="200" t="s">
        <v>84</v>
      </c>
      <c r="AY386" s="18" t="s">
        <v>126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18" t="s">
        <v>82</v>
      </c>
      <c r="BK386" s="201">
        <f>ROUND(I386*H386,2)</f>
        <v>0</v>
      </c>
      <c r="BL386" s="18" t="s">
        <v>133</v>
      </c>
      <c r="BM386" s="200" t="s">
        <v>629</v>
      </c>
    </row>
    <row r="387" spans="1:65" s="2" customFormat="1" ht="16.5" customHeight="1">
      <c r="A387" s="35"/>
      <c r="B387" s="36"/>
      <c r="C387" s="251" t="s">
        <v>630</v>
      </c>
      <c r="D387" s="251" t="s">
        <v>355</v>
      </c>
      <c r="E387" s="252" t="s">
        <v>631</v>
      </c>
      <c r="F387" s="253" t="s">
        <v>632</v>
      </c>
      <c r="G387" s="254" t="s">
        <v>176</v>
      </c>
      <c r="H387" s="255">
        <v>3</v>
      </c>
      <c r="I387" s="256"/>
      <c r="J387" s="257">
        <f>ROUND(I387*H387,2)</f>
        <v>0</v>
      </c>
      <c r="K387" s="258"/>
      <c r="L387" s="259"/>
      <c r="M387" s="260" t="s">
        <v>1</v>
      </c>
      <c r="N387" s="261" t="s">
        <v>39</v>
      </c>
      <c r="O387" s="72"/>
      <c r="P387" s="198">
        <f>O387*H387</f>
        <v>0</v>
      </c>
      <c r="Q387" s="198">
        <v>1.6999999999999999E-3</v>
      </c>
      <c r="R387" s="198">
        <f>Q387*H387</f>
        <v>5.0999999999999995E-3</v>
      </c>
      <c r="S387" s="198">
        <v>0</v>
      </c>
      <c r="T387" s="199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0" t="s">
        <v>197</v>
      </c>
      <c r="AT387" s="200" t="s">
        <v>355</v>
      </c>
      <c r="AU387" s="200" t="s">
        <v>84</v>
      </c>
      <c r="AY387" s="18" t="s">
        <v>126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18" t="s">
        <v>82</v>
      </c>
      <c r="BK387" s="201">
        <f>ROUND(I387*H387,2)</f>
        <v>0</v>
      </c>
      <c r="BL387" s="18" t="s">
        <v>133</v>
      </c>
      <c r="BM387" s="200" t="s">
        <v>633</v>
      </c>
    </row>
    <row r="388" spans="1:65" s="2" customFormat="1" ht="24.2" customHeight="1">
      <c r="A388" s="35"/>
      <c r="B388" s="36"/>
      <c r="C388" s="188" t="s">
        <v>634</v>
      </c>
      <c r="D388" s="188" t="s">
        <v>129</v>
      </c>
      <c r="E388" s="189" t="s">
        <v>635</v>
      </c>
      <c r="F388" s="190" t="s">
        <v>636</v>
      </c>
      <c r="G388" s="191" t="s">
        <v>176</v>
      </c>
      <c r="H388" s="192">
        <v>4</v>
      </c>
      <c r="I388" s="193"/>
      <c r="J388" s="194">
        <f>ROUND(I388*H388,2)</f>
        <v>0</v>
      </c>
      <c r="K388" s="195"/>
      <c r="L388" s="40"/>
      <c r="M388" s="196" t="s">
        <v>1</v>
      </c>
      <c r="N388" s="197" t="s">
        <v>39</v>
      </c>
      <c r="O388" s="72"/>
      <c r="P388" s="198">
        <f>O388*H388</f>
        <v>0</v>
      </c>
      <c r="Q388" s="198">
        <v>0.10940999999999999</v>
      </c>
      <c r="R388" s="198">
        <f>Q388*H388</f>
        <v>0.43763999999999997</v>
      </c>
      <c r="S388" s="198">
        <v>0</v>
      </c>
      <c r="T388" s="199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0" t="s">
        <v>133</v>
      </c>
      <c r="AT388" s="200" t="s">
        <v>129</v>
      </c>
      <c r="AU388" s="200" t="s">
        <v>84</v>
      </c>
      <c r="AY388" s="18" t="s">
        <v>126</v>
      </c>
      <c r="BE388" s="201">
        <f>IF(N388="základní",J388,0)</f>
        <v>0</v>
      </c>
      <c r="BF388" s="201">
        <f>IF(N388="snížená",J388,0)</f>
        <v>0</v>
      </c>
      <c r="BG388" s="201">
        <f>IF(N388="zákl. přenesená",J388,0)</f>
        <v>0</v>
      </c>
      <c r="BH388" s="201">
        <f>IF(N388="sníž. přenesená",J388,0)</f>
        <v>0</v>
      </c>
      <c r="BI388" s="201">
        <f>IF(N388="nulová",J388,0)</f>
        <v>0</v>
      </c>
      <c r="BJ388" s="18" t="s">
        <v>82</v>
      </c>
      <c r="BK388" s="201">
        <f>ROUND(I388*H388,2)</f>
        <v>0</v>
      </c>
      <c r="BL388" s="18" t="s">
        <v>133</v>
      </c>
      <c r="BM388" s="200" t="s">
        <v>637</v>
      </c>
    </row>
    <row r="389" spans="1:65" s="13" customFormat="1" ht="11.25">
      <c r="B389" s="202"/>
      <c r="C389" s="203"/>
      <c r="D389" s="204" t="s">
        <v>135</v>
      </c>
      <c r="E389" s="205" t="s">
        <v>1</v>
      </c>
      <c r="F389" s="206" t="s">
        <v>133</v>
      </c>
      <c r="G389" s="203"/>
      <c r="H389" s="207">
        <v>4</v>
      </c>
      <c r="I389" s="208"/>
      <c r="J389" s="203"/>
      <c r="K389" s="203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135</v>
      </c>
      <c r="AU389" s="213" t="s">
        <v>84</v>
      </c>
      <c r="AV389" s="13" t="s">
        <v>84</v>
      </c>
      <c r="AW389" s="13" t="s">
        <v>30</v>
      </c>
      <c r="AX389" s="13" t="s">
        <v>82</v>
      </c>
      <c r="AY389" s="213" t="s">
        <v>126</v>
      </c>
    </row>
    <row r="390" spans="1:65" s="14" customFormat="1" ht="11.25">
      <c r="B390" s="219"/>
      <c r="C390" s="220"/>
      <c r="D390" s="204" t="s">
        <v>135</v>
      </c>
      <c r="E390" s="221" t="s">
        <v>1</v>
      </c>
      <c r="F390" s="222" t="s">
        <v>173</v>
      </c>
      <c r="G390" s="220"/>
      <c r="H390" s="221" t="s">
        <v>1</v>
      </c>
      <c r="I390" s="223"/>
      <c r="J390" s="220"/>
      <c r="K390" s="220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135</v>
      </c>
      <c r="AU390" s="228" t="s">
        <v>84</v>
      </c>
      <c r="AV390" s="14" t="s">
        <v>82</v>
      </c>
      <c r="AW390" s="14" t="s">
        <v>30</v>
      </c>
      <c r="AX390" s="14" t="s">
        <v>74</v>
      </c>
      <c r="AY390" s="228" t="s">
        <v>126</v>
      </c>
    </row>
    <row r="391" spans="1:65" s="2" customFormat="1" ht="21.75" customHeight="1">
      <c r="A391" s="35"/>
      <c r="B391" s="36"/>
      <c r="C391" s="251" t="s">
        <v>638</v>
      </c>
      <c r="D391" s="251" t="s">
        <v>355</v>
      </c>
      <c r="E391" s="252" t="s">
        <v>639</v>
      </c>
      <c r="F391" s="253" t="s">
        <v>640</v>
      </c>
      <c r="G391" s="254" t="s">
        <v>176</v>
      </c>
      <c r="H391" s="255">
        <v>4</v>
      </c>
      <c r="I391" s="256"/>
      <c r="J391" s="257">
        <f>ROUND(I391*H391,2)</f>
        <v>0</v>
      </c>
      <c r="K391" s="258"/>
      <c r="L391" s="259"/>
      <c r="M391" s="260" t="s">
        <v>1</v>
      </c>
      <c r="N391" s="261" t="s">
        <v>39</v>
      </c>
      <c r="O391" s="72"/>
      <c r="P391" s="198">
        <f>O391*H391</f>
        <v>0</v>
      </c>
      <c r="Q391" s="198">
        <v>2.5000000000000001E-3</v>
      </c>
      <c r="R391" s="198">
        <f>Q391*H391</f>
        <v>0.01</v>
      </c>
      <c r="S391" s="198">
        <v>0</v>
      </c>
      <c r="T391" s="199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0" t="s">
        <v>197</v>
      </c>
      <c r="AT391" s="200" t="s">
        <v>355</v>
      </c>
      <c r="AU391" s="200" t="s">
        <v>84</v>
      </c>
      <c r="AY391" s="18" t="s">
        <v>126</v>
      </c>
      <c r="BE391" s="201">
        <f>IF(N391="základní",J391,0)</f>
        <v>0</v>
      </c>
      <c r="BF391" s="201">
        <f>IF(N391="snížená",J391,0)</f>
        <v>0</v>
      </c>
      <c r="BG391" s="201">
        <f>IF(N391="zákl. přenesená",J391,0)</f>
        <v>0</v>
      </c>
      <c r="BH391" s="201">
        <f>IF(N391="sníž. přenesená",J391,0)</f>
        <v>0</v>
      </c>
      <c r="BI391" s="201">
        <f>IF(N391="nulová",J391,0)</f>
        <v>0</v>
      </c>
      <c r="BJ391" s="18" t="s">
        <v>82</v>
      </c>
      <c r="BK391" s="201">
        <f>ROUND(I391*H391,2)</f>
        <v>0</v>
      </c>
      <c r="BL391" s="18" t="s">
        <v>133</v>
      </c>
      <c r="BM391" s="200" t="s">
        <v>641</v>
      </c>
    </row>
    <row r="392" spans="1:65" s="2" customFormat="1" ht="24.2" customHeight="1">
      <c r="A392" s="35"/>
      <c r="B392" s="36"/>
      <c r="C392" s="188" t="s">
        <v>642</v>
      </c>
      <c r="D392" s="188" t="s">
        <v>129</v>
      </c>
      <c r="E392" s="189" t="s">
        <v>643</v>
      </c>
      <c r="F392" s="190" t="s">
        <v>644</v>
      </c>
      <c r="G392" s="191" t="s">
        <v>170</v>
      </c>
      <c r="H392" s="192">
        <v>19.850000000000001</v>
      </c>
      <c r="I392" s="193"/>
      <c r="J392" s="194">
        <f>ROUND(I392*H392,2)</f>
        <v>0</v>
      </c>
      <c r="K392" s="195"/>
      <c r="L392" s="40"/>
      <c r="M392" s="196" t="s">
        <v>1</v>
      </c>
      <c r="N392" s="197" t="s">
        <v>39</v>
      </c>
      <c r="O392" s="72"/>
      <c r="P392" s="198">
        <f>O392*H392</f>
        <v>0</v>
      </c>
      <c r="Q392" s="198">
        <v>5.9999999999999995E-4</v>
      </c>
      <c r="R392" s="198">
        <f>Q392*H392</f>
        <v>1.191E-2</v>
      </c>
      <c r="S392" s="198">
        <v>0</v>
      </c>
      <c r="T392" s="199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0" t="s">
        <v>133</v>
      </c>
      <c r="AT392" s="200" t="s">
        <v>129</v>
      </c>
      <c r="AU392" s="200" t="s">
        <v>84</v>
      </c>
      <c r="AY392" s="18" t="s">
        <v>126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8" t="s">
        <v>82</v>
      </c>
      <c r="BK392" s="201">
        <f>ROUND(I392*H392,2)</f>
        <v>0</v>
      </c>
      <c r="BL392" s="18" t="s">
        <v>133</v>
      </c>
      <c r="BM392" s="200" t="s">
        <v>645</v>
      </c>
    </row>
    <row r="393" spans="1:65" s="2" customFormat="1" ht="24.2" customHeight="1">
      <c r="A393" s="35"/>
      <c r="B393" s="36"/>
      <c r="C393" s="188" t="s">
        <v>646</v>
      </c>
      <c r="D393" s="188" t="s">
        <v>129</v>
      </c>
      <c r="E393" s="189" t="s">
        <v>647</v>
      </c>
      <c r="F393" s="190" t="s">
        <v>648</v>
      </c>
      <c r="G393" s="191" t="s">
        <v>170</v>
      </c>
      <c r="H393" s="192">
        <v>41.26</v>
      </c>
      <c r="I393" s="193"/>
      <c r="J393" s="194">
        <f>ROUND(I393*H393,2)</f>
        <v>0</v>
      </c>
      <c r="K393" s="195"/>
      <c r="L393" s="40"/>
      <c r="M393" s="196" t="s">
        <v>1</v>
      </c>
      <c r="N393" s="197" t="s">
        <v>39</v>
      </c>
      <c r="O393" s="72"/>
      <c r="P393" s="198">
        <f>O393*H393</f>
        <v>0</v>
      </c>
      <c r="Q393" s="198">
        <v>1.6000000000000001E-3</v>
      </c>
      <c r="R393" s="198">
        <f>Q393*H393</f>
        <v>6.6016000000000005E-2</v>
      </c>
      <c r="S393" s="198">
        <v>0</v>
      </c>
      <c r="T393" s="199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0" t="s">
        <v>133</v>
      </c>
      <c r="AT393" s="200" t="s">
        <v>129</v>
      </c>
      <c r="AU393" s="200" t="s">
        <v>84</v>
      </c>
      <c r="AY393" s="18" t="s">
        <v>126</v>
      </c>
      <c r="BE393" s="201">
        <f>IF(N393="základní",J393,0)</f>
        <v>0</v>
      </c>
      <c r="BF393" s="201">
        <f>IF(N393="snížená",J393,0)</f>
        <v>0</v>
      </c>
      <c r="BG393" s="201">
        <f>IF(N393="zákl. přenesená",J393,0)</f>
        <v>0</v>
      </c>
      <c r="BH393" s="201">
        <f>IF(N393="sníž. přenesená",J393,0)</f>
        <v>0</v>
      </c>
      <c r="BI393" s="201">
        <f>IF(N393="nulová",J393,0)</f>
        <v>0</v>
      </c>
      <c r="BJ393" s="18" t="s">
        <v>82</v>
      </c>
      <c r="BK393" s="201">
        <f>ROUND(I393*H393,2)</f>
        <v>0</v>
      </c>
      <c r="BL393" s="18" t="s">
        <v>133</v>
      </c>
      <c r="BM393" s="200" t="s">
        <v>649</v>
      </c>
    </row>
    <row r="394" spans="1:65" s="2" customFormat="1" ht="16.5" customHeight="1">
      <c r="A394" s="35"/>
      <c r="B394" s="36"/>
      <c r="C394" s="188" t="s">
        <v>650</v>
      </c>
      <c r="D394" s="188" t="s">
        <v>129</v>
      </c>
      <c r="E394" s="189" t="s">
        <v>651</v>
      </c>
      <c r="F394" s="190" t="s">
        <v>652</v>
      </c>
      <c r="G394" s="191" t="s">
        <v>170</v>
      </c>
      <c r="H394" s="192">
        <v>61.11</v>
      </c>
      <c r="I394" s="193"/>
      <c r="J394" s="194">
        <f>ROUND(I394*H394,2)</f>
        <v>0</v>
      </c>
      <c r="K394" s="195"/>
      <c r="L394" s="40"/>
      <c r="M394" s="196" t="s">
        <v>1</v>
      </c>
      <c r="N394" s="197" t="s">
        <v>39</v>
      </c>
      <c r="O394" s="72"/>
      <c r="P394" s="198">
        <f>O394*H394</f>
        <v>0</v>
      </c>
      <c r="Q394" s="198">
        <v>1.0000000000000001E-5</v>
      </c>
      <c r="R394" s="198">
        <f>Q394*H394</f>
        <v>6.1110000000000005E-4</v>
      </c>
      <c r="S394" s="198">
        <v>0</v>
      </c>
      <c r="T394" s="199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0" t="s">
        <v>133</v>
      </c>
      <c r="AT394" s="200" t="s">
        <v>129</v>
      </c>
      <c r="AU394" s="200" t="s">
        <v>84</v>
      </c>
      <c r="AY394" s="18" t="s">
        <v>126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18" t="s">
        <v>82</v>
      </c>
      <c r="BK394" s="201">
        <f>ROUND(I394*H394,2)</f>
        <v>0</v>
      </c>
      <c r="BL394" s="18" t="s">
        <v>133</v>
      </c>
      <c r="BM394" s="200" t="s">
        <v>653</v>
      </c>
    </row>
    <row r="395" spans="1:65" s="13" customFormat="1" ht="11.25">
      <c r="B395" s="202"/>
      <c r="C395" s="203"/>
      <c r="D395" s="204" t="s">
        <v>135</v>
      </c>
      <c r="E395" s="205" t="s">
        <v>1</v>
      </c>
      <c r="F395" s="206" t="s">
        <v>654</v>
      </c>
      <c r="G395" s="203"/>
      <c r="H395" s="207">
        <v>61.11</v>
      </c>
      <c r="I395" s="208"/>
      <c r="J395" s="203"/>
      <c r="K395" s="203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135</v>
      </c>
      <c r="AU395" s="213" t="s">
        <v>84</v>
      </c>
      <c r="AV395" s="13" t="s">
        <v>84</v>
      </c>
      <c r="AW395" s="13" t="s">
        <v>30</v>
      </c>
      <c r="AX395" s="13" t="s">
        <v>82</v>
      </c>
      <c r="AY395" s="213" t="s">
        <v>126</v>
      </c>
    </row>
    <row r="396" spans="1:65" s="2" customFormat="1" ht="33" customHeight="1">
      <c r="A396" s="35"/>
      <c r="B396" s="36"/>
      <c r="C396" s="188" t="s">
        <v>655</v>
      </c>
      <c r="D396" s="188" t="s">
        <v>129</v>
      </c>
      <c r="E396" s="189" t="s">
        <v>656</v>
      </c>
      <c r="F396" s="190" t="s">
        <v>657</v>
      </c>
      <c r="G396" s="191" t="s">
        <v>236</v>
      </c>
      <c r="H396" s="192">
        <v>270</v>
      </c>
      <c r="I396" s="193"/>
      <c r="J396" s="194">
        <f>ROUND(I396*H396,2)</f>
        <v>0</v>
      </c>
      <c r="K396" s="195"/>
      <c r="L396" s="40"/>
      <c r="M396" s="196" t="s">
        <v>1</v>
      </c>
      <c r="N396" s="197" t="s">
        <v>39</v>
      </c>
      <c r="O396" s="72"/>
      <c r="P396" s="198">
        <f>O396*H396</f>
        <v>0</v>
      </c>
      <c r="Q396" s="198">
        <v>0.15540000000000001</v>
      </c>
      <c r="R396" s="198">
        <f>Q396*H396</f>
        <v>41.958000000000006</v>
      </c>
      <c r="S396" s="198">
        <v>0</v>
      </c>
      <c r="T396" s="199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0" t="s">
        <v>133</v>
      </c>
      <c r="AT396" s="200" t="s">
        <v>129</v>
      </c>
      <c r="AU396" s="200" t="s">
        <v>84</v>
      </c>
      <c r="AY396" s="18" t="s">
        <v>126</v>
      </c>
      <c r="BE396" s="201">
        <f>IF(N396="základní",J396,0)</f>
        <v>0</v>
      </c>
      <c r="BF396" s="201">
        <f>IF(N396="snížená",J396,0)</f>
        <v>0</v>
      </c>
      <c r="BG396" s="201">
        <f>IF(N396="zákl. přenesená",J396,0)</f>
        <v>0</v>
      </c>
      <c r="BH396" s="201">
        <f>IF(N396="sníž. přenesená",J396,0)</f>
        <v>0</v>
      </c>
      <c r="BI396" s="201">
        <f>IF(N396="nulová",J396,0)</f>
        <v>0</v>
      </c>
      <c r="BJ396" s="18" t="s">
        <v>82</v>
      </c>
      <c r="BK396" s="201">
        <f>ROUND(I396*H396,2)</f>
        <v>0</v>
      </c>
      <c r="BL396" s="18" t="s">
        <v>133</v>
      </c>
      <c r="BM396" s="200" t="s">
        <v>658</v>
      </c>
    </row>
    <row r="397" spans="1:65" s="13" customFormat="1" ht="11.25">
      <c r="B397" s="202"/>
      <c r="C397" s="203"/>
      <c r="D397" s="204" t="s">
        <v>135</v>
      </c>
      <c r="E397" s="205" t="s">
        <v>1</v>
      </c>
      <c r="F397" s="206" t="s">
        <v>659</v>
      </c>
      <c r="G397" s="203"/>
      <c r="H397" s="207">
        <v>270</v>
      </c>
      <c r="I397" s="208"/>
      <c r="J397" s="203"/>
      <c r="K397" s="203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135</v>
      </c>
      <c r="AU397" s="213" t="s">
        <v>84</v>
      </c>
      <c r="AV397" s="13" t="s">
        <v>84</v>
      </c>
      <c r="AW397" s="13" t="s">
        <v>30</v>
      </c>
      <c r="AX397" s="13" t="s">
        <v>82</v>
      </c>
      <c r="AY397" s="213" t="s">
        <v>126</v>
      </c>
    </row>
    <row r="398" spans="1:65" s="14" customFormat="1" ht="11.25">
      <c r="B398" s="219"/>
      <c r="C398" s="220"/>
      <c r="D398" s="204" t="s">
        <v>135</v>
      </c>
      <c r="E398" s="221" t="s">
        <v>1</v>
      </c>
      <c r="F398" s="222" t="s">
        <v>173</v>
      </c>
      <c r="G398" s="220"/>
      <c r="H398" s="221" t="s">
        <v>1</v>
      </c>
      <c r="I398" s="223"/>
      <c r="J398" s="220"/>
      <c r="K398" s="220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135</v>
      </c>
      <c r="AU398" s="228" t="s">
        <v>84</v>
      </c>
      <c r="AV398" s="14" t="s">
        <v>82</v>
      </c>
      <c r="AW398" s="14" t="s">
        <v>30</v>
      </c>
      <c r="AX398" s="14" t="s">
        <v>74</v>
      </c>
      <c r="AY398" s="228" t="s">
        <v>126</v>
      </c>
    </row>
    <row r="399" spans="1:65" s="2" customFormat="1" ht="16.5" customHeight="1">
      <c r="A399" s="35"/>
      <c r="B399" s="36"/>
      <c r="C399" s="251" t="s">
        <v>660</v>
      </c>
      <c r="D399" s="251" t="s">
        <v>355</v>
      </c>
      <c r="E399" s="252" t="s">
        <v>661</v>
      </c>
      <c r="F399" s="253" t="s">
        <v>662</v>
      </c>
      <c r="G399" s="254" t="s">
        <v>236</v>
      </c>
      <c r="H399" s="255">
        <v>273.36</v>
      </c>
      <c r="I399" s="256"/>
      <c r="J399" s="257">
        <f>ROUND(I399*H399,2)</f>
        <v>0</v>
      </c>
      <c r="K399" s="258"/>
      <c r="L399" s="259"/>
      <c r="M399" s="260" t="s">
        <v>1</v>
      </c>
      <c r="N399" s="261" t="s">
        <v>39</v>
      </c>
      <c r="O399" s="72"/>
      <c r="P399" s="198">
        <f>O399*H399</f>
        <v>0</v>
      </c>
      <c r="Q399" s="198">
        <v>0.08</v>
      </c>
      <c r="R399" s="198">
        <f>Q399*H399</f>
        <v>21.8688</v>
      </c>
      <c r="S399" s="198">
        <v>0</v>
      </c>
      <c r="T399" s="199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0" t="s">
        <v>197</v>
      </c>
      <c r="AT399" s="200" t="s">
        <v>355</v>
      </c>
      <c r="AU399" s="200" t="s">
        <v>84</v>
      </c>
      <c r="AY399" s="18" t="s">
        <v>126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8" t="s">
        <v>82</v>
      </c>
      <c r="BK399" s="201">
        <f>ROUND(I399*H399,2)</f>
        <v>0</v>
      </c>
      <c r="BL399" s="18" t="s">
        <v>133</v>
      </c>
      <c r="BM399" s="200" t="s">
        <v>663</v>
      </c>
    </row>
    <row r="400" spans="1:65" s="13" customFormat="1" ht="11.25">
      <c r="B400" s="202"/>
      <c r="C400" s="203"/>
      <c r="D400" s="204" t="s">
        <v>135</v>
      </c>
      <c r="E400" s="203"/>
      <c r="F400" s="206" t="s">
        <v>664</v>
      </c>
      <c r="G400" s="203"/>
      <c r="H400" s="207">
        <v>273.36</v>
      </c>
      <c r="I400" s="208"/>
      <c r="J400" s="203"/>
      <c r="K400" s="203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135</v>
      </c>
      <c r="AU400" s="213" t="s">
        <v>84</v>
      </c>
      <c r="AV400" s="13" t="s">
        <v>84</v>
      </c>
      <c r="AW400" s="13" t="s">
        <v>4</v>
      </c>
      <c r="AX400" s="13" t="s">
        <v>82</v>
      </c>
      <c r="AY400" s="213" t="s">
        <v>126</v>
      </c>
    </row>
    <row r="401" spans="1:65" s="2" customFormat="1" ht="21.75" customHeight="1">
      <c r="A401" s="35"/>
      <c r="B401" s="36"/>
      <c r="C401" s="251" t="s">
        <v>665</v>
      </c>
      <c r="D401" s="251" t="s">
        <v>355</v>
      </c>
      <c r="E401" s="252" t="s">
        <v>666</v>
      </c>
      <c r="F401" s="253" t="s">
        <v>667</v>
      </c>
      <c r="G401" s="254" t="s">
        <v>236</v>
      </c>
      <c r="H401" s="255">
        <v>2</v>
      </c>
      <c r="I401" s="256"/>
      <c r="J401" s="257">
        <f>ROUND(I401*H401,2)</f>
        <v>0</v>
      </c>
      <c r="K401" s="258"/>
      <c r="L401" s="259"/>
      <c r="M401" s="260" t="s">
        <v>1</v>
      </c>
      <c r="N401" s="261" t="s">
        <v>39</v>
      </c>
      <c r="O401" s="72"/>
      <c r="P401" s="198">
        <f>O401*H401</f>
        <v>0</v>
      </c>
      <c r="Q401" s="198">
        <v>6.0999999999999999E-2</v>
      </c>
      <c r="R401" s="198">
        <f>Q401*H401</f>
        <v>0.122</v>
      </c>
      <c r="S401" s="198">
        <v>0</v>
      </c>
      <c r="T401" s="199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0" t="s">
        <v>197</v>
      </c>
      <c r="AT401" s="200" t="s">
        <v>355</v>
      </c>
      <c r="AU401" s="200" t="s">
        <v>84</v>
      </c>
      <c r="AY401" s="18" t="s">
        <v>126</v>
      </c>
      <c r="BE401" s="201">
        <f>IF(N401="základní",J401,0)</f>
        <v>0</v>
      </c>
      <c r="BF401" s="201">
        <f>IF(N401="snížená",J401,0)</f>
        <v>0</v>
      </c>
      <c r="BG401" s="201">
        <f>IF(N401="zákl. přenesená",J401,0)</f>
        <v>0</v>
      </c>
      <c r="BH401" s="201">
        <f>IF(N401="sníž. přenesená",J401,0)</f>
        <v>0</v>
      </c>
      <c r="BI401" s="201">
        <f>IF(N401="nulová",J401,0)</f>
        <v>0</v>
      </c>
      <c r="BJ401" s="18" t="s">
        <v>82</v>
      </c>
      <c r="BK401" s="201">
        <f>ROUND(I401*H401,2)</f>
        <v>0</v>
      </c>
      <c r="BL401" s="18" t="s">
        <v>133</v>
      </c>
      <c r="BM401" s="200" t="s">
        <v>668</v>
      </c>
    </row>
    <row r="402" spans="1:65" s="2" customFormat="1" ht="33" customHeight="1">
      <c r="A402" s="35"/>
      <c r="B402" s="36"/>
      <c r="C402" s="188" t="s">
        <v>669</v>
      </c>
      <c r="D402" s="188" t="s">
        <v>129</v>
      </c>
      <c r="E402" s="189" t="s">
        <v>670</v>
      </c>
      <c r="F402" s="190" t="s">
        <v>671</v>
      </c>
      <c r="G402" s="191" t="s">
        <v>236</v>
      </c>
      <c r="H402" s="192">
        <v>12</v>
      </c>
      <c r="I402" s="193"/>
      <c r="J402" s="194">
        <f>ROUND(I402*H402,2)</f>
        <v>0</v>
      </c>
      <c r="K402" s="195"/>
      <c r="L402" s="40"/>
      <c r="M402" s="196" t="s">
        <v>1</v>
      </c>
      <c r="N402" s="197" t="s">
        <v>39</v>
      </c>
      <c r="O402" s="72"/>
      <c r="P402" s="198">
        <f>O402*H402</f>
        <v>0</v>
      </c>
      <c r="Q402" s="198">
        <v>0.1295</v>
      </c>
      <c r="R402" s="198">
        <f>Q402*H402</f>
        <v>1.554</v>
      </c>
      <c r="S402" s="198">
        <v>0</v>
      </c>
      <c r="T402" s="199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0" t="s">
        <v>133</v>
      </c>
      <c r="AT402" s="200" t="s">
        <v>129</v>
      </c>
      <c r="AU402" s="200" t="s">
        <v>84</v>
      </c>
      <c r="AY402" s="18" t="s">
        <v>126</v>
      </c>
      <c r="BE402" s="201">
        <f>IF(N402="základní",J402,0)</f>
        <v>0</v>
      </c>
      <c r="BF402" s="201">
        <f>IF(N402="snížená",J402,0)</f>
        <v>0</v>
      </c>
      <c r="BG402" s="201">
        <f>IF(N402="zákl. přenesená",J402,0)</f>
        <v>0</v>
      </c>
      <c r="BH402" s="201">
        <f>IF(N402="sníž. přenesená",J402,0)</f>
        <v>0</v>
      </c>
      <c r="BI402" s="201">
        <f>IF(N402="nulová",J402,0)</f>
        <v>0</v>
      </c>
      <c r="BJ402" s="18" t="s">
        <v>82</v>
      </c>
      <c r="BK402" s="201">
        <f>ROUND(I402*H402,2)</f>
        <v>0</v>
      </c>
      <c r="BL402" s="18" t="s">
        <v>133</v>
      </c>
      <c r="BM402" s="200" t="s">
        <v>672</v>
      </c>
    </row>
    <row r="403" spans="1:65" s="13" customFormat="1" ht="11.25">
      <c r="B403" s="202"/>
      <c r="C403" s="203"/>
      <c r="D403" s="204" t="s">
        <v>135</v>
      </c>
      <c r="E403" s="205" t="s">
        <v>1</v>
      </c>
      <c r="F403" s="206" t="s">
        <v>213</v>
      </c>
      <c r="G403" s="203"/>
      <c r="H403" s="207">
        <v>12</v>
      </c>
      <c r="I403" s="208"/>
      <c r="J403" s="203"/>
      <c r="K403" s="203"/>
      <c r="L403" s="209"/>
      <c r="M403" s="210"/>
      <c r="N403" s="211"/>
      <c r="O403" s="211"/>
      <c r="P403" s="211"/>
      <c r="Q403" s="211"/>
      <c r="R403" s="211"/>
      <c r="S403" s="211"/>
      <c r="T403" s="212"/>
      <c r="AT403" s="213" t="s">
        <v>135</v>
      </c>
      <c r="AU403" s="213" t="s">
        <v>84</v>
      </c>
      <c r="AV403" s="13" t="s">
        <v>84</v>
      </c>
      <c r="AW403" s="13" t="s">
        <v>30</v>
      </c>
      <c r="AX403" s="13" t="s">
        <v>82</v>
      </c>
      <c r="AY403" s="213" t="s">
        <v>126</v>
      </c>
    </row>
    <row r="404" spans="1:65" s="14" customFormat="1" ht="11.25">
      <c r="B404" s="219"/>
      <c r="C404" s="220"/>
      <c r="D404" s="204" t="s">
        <v>135</v>
      </c>
      <c r="E404" s="221" t="s">
        <v>1</v>
      </c>
      <c r="F404" s="222" t="s">
        <v>173</v>
      </c>
      <c r="G404" s="220"/>
      <c r="H404" s="221" t="s">
        <v>1</v>
      </c>
      <c r="I404" s="223"/>
      <c r="J404" s="220"/>
      <c r="K404" s="220"/>
      <c r="L404" s="224"/>
      <c r="M404" s="225"/>
      <c r="N404" s="226"/>
      <c r="O404" s="226"/>
      <c r="P404" s="226"/>
      <c r="Q404" s="226"/>
      <c r="R404" s="226"/>
      <c r="S404" s="226"/>
      <c r="T404" s="227"/>
      <c r="AT404" s="228" t="s">
        <v>135</v>
      </c>
      <c r="AU404" s="228" t="s">
        <v>84</v>
      </c>
      <c r="AV404" s="14" t="s">
        <v>82</v>
      </c>
      <c r="AW404" s="14" t="s">
        <v>30</v>
      </c>
      <c r="AX404" s="14" t="s">
        <v>74</v>
      </c>
      <c r="AY404" s="228" t="s">
        <v>126</v>
      </c>
    </row>
    <row r="405" spans="1:65" s="2" customFormat="1" ht="16.5" customHeight="1">
      <c r="A405" s="35"/>
      <c r="B405" s="36"/>
      <c r="C405" s="251" t="s">
        <v>673</v>
      </c>
      <c r="D405" s="251" t="s">
        <v>355</v>
      </c>
      <c r="E405" s="252" t="s">
        <v>674</v>
      </c>
      <c r="F405" s="253" t="s">
        <v>675</v>
      </c>
      <c r="G405" s="254" t="s">
        <v>236</v>
      </c>
      <c r="H405" s="255">
        <v>12.24</v>
      </c>
      <c r="I405" s="256"/>
      <c r="J405" s="257">
        <f>ROUND(I405*H405,2)</f>
        <v>0</v>
      </c>
      <c r="K405" s="258"/>
      <c r="L405" s="259"/>
      <c r="M405" s="260" t="s">
        <v>1</v>
      </c>
      <c r="N405" s="261" t="s">
        <v>39</v>
      </c>
      <c r="O405" s="72"/>
      <c r="P405" s="198">
        <f>O405*H405</f>
        <v>0</v>
      </c>
      <c r="Q405" s="198">
        <v>4.4999999999999998E-2</v>
      </c>
      <c r="R405" s="198">
        <f>Q405*H405</f>
        <v>0.55079999999999996</v>
      </c>
      <c r="S405" s="198">
        <v>0</v>
      </c>
      <c r="T405" s="199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0" t="s">
        <v>197</v>
      </c>
      <c r="AT405" s="200" t="s">
        <v>355</v>
      </c>
      <c r="AU405" s="200" t="s">
        <v>84</v>
      </c>
      <c r="AY405" s="18" t="s">
        <v>126</v>
      </c>
      <c r="BE405" s="201">
        <f>IF(N405="základní",J405,0)</f>
        <v>0</v>
      </c>
      <c r="BF405" s="201">
        <f>IF(N405="snížená",J405,0)</f>
        <v>0</v>
      </c>
      <c r="BG405" s="201">
        <f>IF(N405="zákl. přenesená",J405,0)</f>
        <v>0</v>
      </c>
      <c r="BH405" s="201">
        <f>IF(N405="sníž. přenesená",J405,0)</f>
        <v>0</v>
      </c>
      <c r="BI405" s="201">
        <f>IF(N405="nulová",J405,0)</f>
        <v>0</v>
      </c>
      <c r="BJ405" s="18" t="s">
        <v>82</v>
      </c>
      <c r="BK405" s="201">
        <f>ROUND(I405*H405,2)</f>
        <v>0</v>
      </c>
      <c r="BL405" s="18" t="s">
        <v>133</v>
      </c>
      <c r="BM405" s="200" t="s">
        <v>676</v>
      </c>
    </row>
    <row r="406" spans="1:65" s="13" customFormat="1" ht="11.25">
      <c r="B406" s="202"/>
      <c r="C406" s="203"/>
      <c r="D406" s="204" t="s">
        <v>135</v>
      </c>
      <c r="E406" s="203"/>
      <c r="F406" s="206" t="s">
        <v>677</v>
      </c>
      <c r="G406" s="203"/>
      <c r="H406" s="207">
        <v>12.24</v>
      </c>
      <c r="I406" s="208"/>
      <c r="J406" s="203"/>
      <c r="K406" s="203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135</v>
      </c>
      <c r="AU406" s="213" t="s">
        <v>84</v>
      </c>
      <c r="AV406" s="13" t="s">
        <v>84</v>
      </c>
      <c r="AW406" s="13" t="s">
        <v>4</v>
      </c>
      <c r="AX406" s="13" t="s">
        <v>82</v>
      </c>
      <c r="AY406" s="213" t="s">
        <v>126</v>
      </c>
    </row>
    <row r="407" spans="1:65" s="2" customFormat="1" ht="37.9" customHeight="1">
      <c r="A407" s="35"/>
      <c r="B407" s="36"/>
      <c r="C407" s="188" t="s">
        <v>678</v>
      </c>
      <c r="D407" s="188" t="s">
        <v>129</v>
      </c>
      <c r="E407" s="189" t="s">
        <v>679</v>
      </c>
      <c r="F407" s="190" t="s">
        <v>680</v>
      </c>
      <c r="G407" s="191" t="s">
        <v>176</v>
      </c>
      <c r="H407" s="192">
        <v>1</v>
      </c>
      <c r="I407" s="193"/>
      <c r="J407" s="194">
        <f>ROUND(I407*H407,2)</f>
        <v>0</v>
      </c>
      <c r="K407" s="195"/>
      <c r="L407" s="40"/>
      <c r="M407" s="196" t="s">
        <v>1</v>
      </c>
      <c r="N407" s="197" t="s">
        <v>39</v>
      </c>
      <c r="O407" s="72"/>
      <c r="P407" s="198">
        <f>O407*H407</f>
        <v>0</v>
      </c>
      <c r="Q407" s="198">
        <v>9.8949999999999996</v>
      </c>
      <c r="R407" s="198">
        <f>Q407*H407</f>
        <v>9.8949999999999996</v>
      </c>
      <c r="S407" s="198">
        <v>0</v>
      </c>
      <c r="T407" s="199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00" t="s">
        <v>133</v>
      </c>
      <c r="AT407" s="200" t="s">
        <v>129</v>
      </c>
      <c r="AU407" s="200" t="s">
        <v>84</v>
      </c>
      <c r="AY407" s="18" t="s">
        <v>126</v>
      </c>
      <c r="BE407" s="201">
        <f>IF(N407="základní",J407,0)</f>
        <v>0</v>
      </c>
      <c r="BF407" s="201">
        <f>IF(N407="snížená",J407,0)</f>
        <v>0</v>
      </c>
      <c r="BG407" s="201">
        <f>IF(N407="zákl. přenesená",J407,0)</f>
        <v>0</v>
      </c>
      <c r="BH407" s="201">
        <f>IF(N407="sníž. přenesená",J407,0)</f>
        <v>0</v>
      </c>
      <c r="BI407" s="201">
        <f>IF(N407="nulová",J407,0)</f>
        <v>0</v>
      </c>
      <c r="BJ407" s="18" t="s">
        <v>82</v>
      </c>
      <c r="BK407" s="201">
        <f>ROUND(I407*H407,2)</f>
        <v>0</v>
      </c>
      <c r="BL407" s="18" t="s">
        <v>133</v>
      </c>
      <c r="BM407" s="200" t="s">
        <v>681</v>
      </c>
    </row>
    <row r="408" spans="1:65" s="2" customFormat="1" ht="24.2" customHeight="1">
      <c r="A408" s="35"/>
      <c r="B408" s="36"/>
      <c r="C408" s="188" t="s">
        <v>682</v>
      </c>
      <c r="D408" s="188" t="s">
        <v>129</v>
      </c>
      <c r="E408" s="189" t="s">
        <v>683</v>
      </c>
      <c r="F408" s="190" t="s">
        <v>684</v>
      </c>
      <c r="G408" s="191" t="s">
        <v>170</v>
      </c>
      <c r="H408" s="192">
        <v>899.75</v>
      </c>
      <c r="I408" s="193"/>
      <c r="J408" s="194">
        <f>ROUND(I408*H408,2)</f>
        <v>0</v>
      </c>
      <c r="K408" s="195"/>
      <c r="L408" s="40"/>
      <c r="M408" s="196" t="s">
        <v>1</v>
      </c>
      <c r="N408" s="197" t="s">
        <v>39</v>
      </c>
      <c r="O408" s="72"/>
      <c r="P408" s="198">
        <f>O408*H408</f>
        <v>0</v>
      </c>
      <c r="Q408" s="198">
        <v>4.6999999999999999E-4</v>
      </c>
      <c r="R408" s="198">
        <f>Q408*H408</f>
        <v>0.42288249999999999</v>
      </c>
      <c r="S408" s="198">
        <v>0</v>
      </c>
      <c r="T408" s="199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0" t="s">
        <v>133</v>
      </c>
      <c r="AT408" s="200" t="s">
        <v>129</v>
      </c>
      <c r="AU408" s="200" t="s">
        <v>84</v>
      </c>
      <c r="AY408" s="18" t="s">
        <v>126</v>
      </c>
      <c r="BE408" s="201">
        <f>IF(N408="základní",J408,0)</f>
        <v>0</v>
      </c>
      <c r="BF408" s="201">
        <f>IF(N408="snížená",J408,0)</f>
        <v>0</v>
      </c>
      <c r="BG408" s="201">
        <f>IF(N408="zákl. přenesená",J408,0)</f>
        <v>0</v>
      </c>
      <c r="BH408" s="201">
        <f>IF(N408="sníž. přenesená",J408,0)</f>
        <v>0</v>
      </c>
      <c r="BI408" s="201">
        <f>IF(N408="nulová",J408,0)</f>
        <v>0</v>
      </c>
      <c r="BJ408" s="18" t="s">
        <v>82</v>
      </c>
      <c r="BK408" s="201">
        <f>ROUND(I408*H408,2)</f>
        <v>0</v>
      </c>
      <c r="BL408" s="18" t="s">
        <v>133</v>
      </c>
      <c r="BM408" s="200" t="s">
        <v>685</v>
      </c>
    </row>
    <row r="409" spans="1:65" s="13" customFormat="1" ht="11.25">
      <c r="B409" s="202"/>
      <c r="C409" s="203"/>
      <c r="D409" s="204" t="s">
        <v>135</v>
      </c>
      <c r="E409" s="205" t="s">
        <v>1</v>
      </c>
      <c r="F409" s="206" t="s">
        <v>421</v>
      </c>
      <c r="G409" s="203"/>
      <c r="H409" s="207">
        <v>899.75</v>
      </c>
      <c r="I409" s="208"/>
      <c r="J409" s="203"/>
      <c r="K409" s="203"/>
      <c r="L409" s="209"/>
      <c r="M409" s="210"/>
      <c r="N409" s="211"/>
      <c r="O409" s="211"/>
      <c r="P409" s="211"/>
      <c r="Q409" s="211"/>
      <c r="R409" s="211"/>
      <c r="S409" s="211"/>
      <c r="T409" s="212"/>
      <c r="AT409" s="213" t="s">
        <v>135</v>
      </c>
      <c r="AU409" s="213" t="s">
        <v>84</v>
      </c>
      <c r="AV409" s="13" t="s">
        <v>84</v>
      </c>
      <c r="AW409" s="13" t="s">
        <v>30</v>
      </c>
      <c r="AX409" s="13" t="s">
        <v>82</v>
      </c>
      <c r="AY409" s="213" t="s">
        <v>126</v>
      </c>
    </row>
    <row r="410" spans="1:65" s="14" customFormat="1" ht="11.25">
      <c r="B410" s="219"/>
      <c r="C410" s="220"/>
      <c r="D410" s="204" t="s">
        <v>135</v>
      </c>
      <c r="E410" s="221" t="s">
        <v>1</v>
      </c>
      <c r="F410" s="222" t="s">
        <v>173</v>
      </c>
      <c r="G410" s="220"/>
      <c r="H410" s="221" t="s">
        <v>1</v>
      </c>
      <c r="I410" s="223"/>
      <c r="J410" s="220"/>
      <c r="K410" s="220"/>
      <c r="L410" s="224"/>
      <c r="M410" s="225"/>
      <c r="N410" s="226"/>
      <c r="O410" s="226"/>
      <c r="P410" s="226"/>
      <c r="Q410" s="226"/>
      <c r="R410" s="226"/>
      <c r="S410" s="226"/>
      <c r="T410" s="227"/>
      <c r="AT410" s="228" t="s">
        <v>135</v>
      </c>
      <c r="AU410" s="228" t="s">
        <v>84</v>
      </c>
      <c r="AV410" s="14" t="s">
        <v>82</v>
      </c>
      <c r="AW410" s="14" t="s">
        <v>30</v>
      </c>
      <c r="AX410" s="14" t="s">
        <v>74</v>
      </c>
      <c r="AY410" s="228" t="s">
        <v>126</v>
      </c>
    </row>
    <row r="411" spans="1:65" s="2" customFormat="1" ht="16.5" customHeight="1">
      <c r="A411" s="35"/>
      <c r="B411" s="36"/>
      <c r="C411" s="188" t="s">
        <v>686</v>
      </c>
      <c r="D411" s="188" t="s">
        <v>129</v>
      </c>
      <c r="E411" s="189" t="s">
        <v>687</v>
      </c>
      <c r="F411" s="190" t="s">
        <v>688</v>
      </c>
      <c r="G411" s="191" t="s">
        <v>236</v>
      </c>
      <c r="H411" s="192">
        <v>150.19999999999999</v>
      </c>
      <c r="I411" s="193"/>
      <c r="J411" s="194">
        <f>ROUND(I411*H411,2)</f>
        <v>0</v>
      </c>
      <c r="K411" s="195"/>
      <c r="L411" s="40"/>
      <c r="M411" s="196" t="s">
        <v>1</v>
      </c>
      <c r="N411" s="197" t="s">
        <v>39</v>
      </c>
      <c r="O411" s="72"/>
      <c r="P411" s="198">
        <f>O411*H411</f>
        <v>0</v>
      </c>
      <c r="Q411" s="198">
        <v>0</v>
      </c>
      <c r="R411" s="198">
        <f>Q411*H411</f>
        <v>0</v>
      </c>
      <c r="S411" s="198">
        <v>0</v>
      </c>
      <c r="T411" s="199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00" t="s">
        <v>133</v>
      </c>
      <c r="AT411" s="200" t="s">
        <v>129</v>
      </c>
      <c r="AU411" s="200" t="s">
        <v>84</v>
      </c>
      <c r="AY411" s="18" t="s">
        <v>126</v>
      </c>
      <c r="BE411" s="201">
        <f>IF(N411="základní",J411,0)</f>
        <v>0</v>
      </c>
      <c r="BF411" s="201">
        <f>IF(N411="snížená",J411,0)</f>
        <v>0</v>
      </c>
      <c r="BG411" s="201">
        <f>IF(N411="zákl. přenesená",J411,0)</f>
        <v>0</v>
      </c>
      <c r="BH411" s="201">
        <f>IF(N411="sníž. přenesená",J411,0)</f>
        <v>0</v>
      </c>
      <c r="BI411" s="201">
        <f>IF(N411="nulová",J411,0)</f>
        <v>0</v>
      </c>
      <c r="BJ411" s="18" t="s">
        <v>82</v>
      </c>
      <c r="BK411" s="201">
        <f>ROUND(I411*H411,2)</f>
        <v>0</v>
      </c>
      <c r="BL411" s="18" t="s">
        <v>133</v>
      </c>
      <c r="BM411" s="200" t="s">
        <v>689</v>
      </c>
    </row>
    <row r="412" spans="1:65" s="13" customFormat="1" ht="11.25">
      <c r="B412" s="202"/>
      <c r="C412" s="203"/>
      <c r="D412" s="204" t="s">
        <v>135</v>
      </c>
      <c r="E412" s="205" t="s">
        <v>1</v>
      </c>
      <c r="F412" s="206" t="s">
        <v>690</v>
      </c>
      <c r="G412" s="203"/>
      <c r="H412" s="207">
        <v>150.19999999999999</v>
      </c>
      <c r="I412" s="208"/>
      <c r="J412" s="203"/>
      <c r="K412" s="203"/>
      <c r="L412" s="209"/>
      <c r="M412" s="210"/>
      <c r="N412" s="211"/>
      <c r="O412" s="211"/>
      <c r="P412" s="211"/>
      <c r="Q412" s="211"/>
      <c r="R412" s="211"/>
      <c r="S412" s="211"/>
      <c r="T412" s="212"/>
      <c r="AT412" s="213" t="s">
        <v>135</v>
      </c>
      <c r="AU412" s="213" t="s">
        <v>84</v>
      </c>
      <c r="AV412" s="13" t="s">
        <v>84</v>
      </c>
      <c r="AW412" s="13" t="s">
        <v>30</v>
      </c>
      <c r="AX412" s="13" t="s">
        <v>82</v>
      </c>
      <c r="AY412" s="213" t="s">
        <v>126</v>
      </c>
    </row>
    <row r="413" spans="1:65" s="14" customFormat="1" ht="11.25">
      <c r="B413" s="219"/>
      <c r="C413" s="220"/>
      <c r="D413" s="204" t="s">
        <v>135</v>
      </c>
      <c r="E413" s="221" t="s">
        <v>1</v>
      </c>
      <c r="F413" s="222" t="s">
        <v>173</v>
      </c>
      <c r="G413" s="220"/>
      <c r="H413" s="221" t="s">
        <v>1</v>
      </c>
      <c r="I413" s="223"/>
      <c r="J413" s="220"/>
      <c r="K413" s="220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135</v>
      </c>
      <c r="AU413" s="228" t="s">
        <v>84</v>
      </c>
      <c r="AV413" s="14" t="s">
        <v>82</v>
      </c>
      <c r="AW413" s="14" t="s">
        <v>30</v>
      </c>
      <c r="AX413" s="14" t="s">
        <v>74</v>
      </c>
      <c r="AY413" s="228" t="s">
        <v>126</v>
      </c>
    </row>
    <row r="414" spans="1:65" s="2" customFormat="1" ht="24.2" customHeight="1">
      <c r="A414" s="35"/>
      <c r="B414" s="36"/>
      <c r="C414" s="188" t="s">
        <v>691</v>
      </c>
      <c r="D414" s="188" t="s">
        <v>129</v>
      </c>
      <c r="E414" s="189" t="s">
        <v>692</v>
      </c>
      <c r="F414" s="190" t="s">
        <v>693</v>
      </c>
      <c r="G414" s="191" t="s">
        <v>236</v>
      </c>
      <c r="H414" s="192">
        <v>150.19999999999999</v>
      </c>
      <c r="I414" s="193"/>
      <c r="J414" s="194">
        <f>ROUND(I414*H414,2)</f>
        <v>0</v>
      </c>
      <c r="K414" s="195"/>
      <c r="L414" s="40"/>
      <c r="M414" s="196" t="s">
        <v>1</v>
      </c>
      <c r="N414" s="197" t="s">
        <v>39</v>
      </c>
      <c r="O414" s="72"/>
      <c r="P414" s="198">
        <f>O414*H414</f>
        <v>0</v>
      </c>
      <c r="Q414" s="198">
        <v>6.0999999999999997E-4</v>
      </c>
      <c r="R414" s="198">
        <f>Q414*H414</f>
        <v>9.1621999999999995E-2</v>
      </c>
      <c r="S414" s="198">
        <v>0</v>
      </c>
      <c r="T414" s="199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0" t="s">
        <v>133</v>
      </c>
      <c r="AT414" s="200" t="s">
        <v>129</v>
      </c>
      <c r="AU414" s="200" t="s">
        <v>84</v>
      </c>
      <c r="AY414" s="18" t="s">
        <v>126</v>
      </c>
      <c r="BE414" s="201">
        <f>IF(N414="základní",J414,0)</f>
        <v>0</v>
      </c>
      <c r="BF414" s="201">
        <f>IF(N414="snížená",J414,0)</f>
        <v>0</v>
      </c>
      <c r="BG414" s="201">
        <f>IF(N414="zákl. přenesená",J414,0)</f>
        <v>0</v>
      </c>
      <c r="BH414" s="201">
        <f>IF(N414="sníž. přenesená",J414,0)</f>
        <v>0</v>
      </c>
      <c r="BI414" s="201">
        <f>IF(N414="nulová",J414,0)</f>
        <v>0</v>
      </c>
      <c r="BJ414" s="18" t="s">
        <v>82</v>
      </c>
      <c r="BK414" s="201">
        <f>ROUND(I414*H414,2)</f>
        <v>0</v>
      </c>
      <c r="BL414" s="18" t="s">
        <v>133</v>
      </c>
      <c r="BM414" s="200" t="s">
        <v>694</v>
      </c>
    </row>
    <row r="415" spans="1:65" s="13" customFormat="1" ht="11.25">
      <c r="B415" s="202"/>
      <c r="C415" s="203"/>
      <c r="D415" s="204" t="s">
        <v>135</v>
      </c>
      <c r="E415" s="205" t="s">
        <v>1</v>
      </c>
      <c r="F415" s="206" t="s">
        <v>690</v>
      </c>
      <c r="G415" s="203"/>
      <c r="H415" s="207">
        <v>150.19999999999999</v>
      </c>
      <c r="I415" s="208"/>
      <c r="J415" s="203"/>
      <c r="K415" s="203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135</v>
      </c>
      <c r="AU415" s="213" t="s">
        <v>84</v>
      </c>
      <c r="AV415" s="13" t="s">
        <v>84</v>
      </c>
      <c r="AW415" s="13" t="s">
        <v>30</v>
      </c>
      <c r="AX415" s="13" t="s">
        <v>82</v>
      </c>
      <c r="AY415" s="213" t="s">
        <v>126</v>
      </c>
    </row>
    <row r="416" spans="1:65" s="14" customFormat="1" ht="11.25">
      <c r="B416" s="219"/>
      <c r="C416" s="220"/>
      <c r="D416" s="204" t="s">
        <v>135</v>
      </c>
      <c r="E416" s="221" t="s">
        <v>1</v>
      </c>
      <c r="F416" s="222" t="s">
        <v>173</v>
      </c>
      <c r="G416" s="220"/>
      <c r="H416" s="221" t="s">
        <v>1</v>
      </c>
      <c r="I416" s="223"/>
      <c r="J416" s="220"/>
      <c r="K416" s="220"/>
      <c r="L416" s="224"/>
      <c r="M416" s="225"/>
      <c r="N416" s="226"/>
      <c r="O416" s="226"/>
      <c r="P416" s="226"/>
      <c r="Q416" s="226"/>
      <c r="R416" s="226"/>
      <c r="S416" s="226"/>
      <c r="T416" s="227"/>
      <c r="AT416" s="228" t="s">
        <v>135</v>
      </c>
      <c r="AU416" s="228" t="s">
        <v>84</v>
      </c>
      <c r="AV416" s="14" t="s">
        <v>82</v>
      </c>
      <c r="AW416" s="14" t="s">
        <v>30</v>
      </c>
      <c r="AX416" s="14" t="s">
        <v>74</v>
      </c>
      <c r="AY416" s="228" t="s">
        <v>126</v>
      </c>
    </row>
    <row r="417" spans="1:65" s="2" customFormat="1" ht="24.2" customHeight="1">
      <c r="A417" s="35"/>
      <c r="B417" s="36"/>
      <c r="C417" s="188" t="s">
        <v>695</v>
      </c>
      <c r="D417" s="188" t="s">
        <v>129</v>
      </c>
      <c r="E417" s="189" t="s">
        <v>696</v>
      </c>
      <c r="F417" s="190" t="s">
        <v>697</v>
      </c>
      <c r="G417" s="191" t="s">
        <v>236</v>
      </c>
      <c r="H417" s="192">
        <v>88</v>
      </c>
      <c r="I417" s="193"/>
      <c r="J417" s="194">
        <f>ROUND(I417*H417,2)</f>
        <v>0</v>
      </c>
      <c r="K417" s="195"/>
      <c r="L417" s="40"/>
      <c r="M417" s="196" t="s">
        <v>1</v>
      </c>
      <c r="N417" s="197" t="s">
        <v>39</v>
      </c>
      <c r="O417" s="72"/>
      <c r="P417" s="198">
        <f>O417*H417</f>
        <v>0</v>
      </c>
      <c r="Q417" s="198">
        <v>0.29221000000000003</v>
      </c>
      <c r="R417" s="198">
        <f>Q417*H417</f>
        <v>25.714480000000002</v>
      </c>
      <c r="S417" s="198">
        <v>0</v>
      </c>
      <c r="T417" s="199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0" t="s">
        <v>133</v>
      </c>
      <c r="AT417" s="200" t="s">
        <v>129</v>
      </c>
      <c r="AU417" s="200" t="s">
        <v>84</v>
      </c>
      <c r="AY417" s="18" t="s">
        <v>126</v>
      </c>
      <c r="BE417" s="201">
        <f>IF(N417="základní",J417,0)</f>
        <v>0</v>
      </c>
      <c r="BF417" s="201">
        <f>IF(N417="snížená",J417,0)</f>
        <v>0</v>
      </c>
      <c r="BG417" s="201">
        <f>IF(N417="zákl. přenesená",J417,0)</f>
        <v>0</v>
      </c>
      <c r="BH417" s="201">
        <f>IF(N417="sníž. přenesená",J417,0)</f>
        <v>0</v>
      </c>
      <c r="BI417" s="201">
        <f>IF(N417="nulová",J417,0)</f>
        <v>0</v>
      </c>
      <c r="BJ417" s="18" t="s">
        <v>82</v>
      </c>
      <c r="BK417" s="201">
        <f>ROUND(I417*H417,2)</f>
        <v>0</v>
      </c>
      <c r="BL417" s="18" t="s">
        <v>133</v>
      </c>
      <c r="BM417" s="200" t="s">
        <v>698</v>
      </c>
    </row>
    <row r="418" spans="1:65" s="13" customFormat="1" ht="11.25">
      <c r="B418" s="202"/>
      <c r="C418" s="203"/>
      <c r="D418" s="204" t="s">
        <v>135</v>
      </c>
      <c r="E418" s="205" t="s">
        <v>1</v>
      </c>
      <c r="F418" s="206" t="s">
        <v>565</v>
      </c>
      <c r="G418" s="203"/>
      <c r="H418" s="207">
        <v>88</v>
      </c>
      <c r="I418" s="208"/>
      <c r="J418" s="203"/>
      <c r="K418" s="203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135</v>
      </c>
      <c r="AU418" s="213" t="s">
        <v>84</v>
      </c>
      <c r="AV418" s="13" t="s">
        <v>84</v>
      </c>
      <c r="AW418" s="13" t="s">
        <v>30</v>
      </c>
      <c r="AX418" s="13" t="s">
        <v>82</v>
      </c>
      <c r="AY418" s="213" t="s">
        <v>126</v>
      </c>
    </row>
    <row r="419" spans="1:65" s="14" customFormat="1" ht="11.25">
      <c r="B419" s="219"/>
      <c r="C419" s="220"/>
      <c r="D419" s="204" t="s">
        <v>135</v>
      </c>
      <c r="E419" s="221" t="s">
        <v>1</v>
      </c>
      <c r="F419" s="222" t="s">
        <v>173</v>
      </c>
      <c r="G419" s="220"/>
      <c r="H419" s="221" t="s">
        <v>1</v>
      </c>
      <c r="I419" s="223"/>
      <c r="J419" s="220"/>
      <c r="K419" s="220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135</v>
      </c>
      <c r="AU419" s="228" t="s">
        <v>84</v>
      </c>
      <c r="AV419" s="14" t="s">
        <v>82</v>
      </c>
      <c r="AW419" s="14" t="s">
        <v>30</v>
      </c>
      <c r="AX419" s="14" t="s">
        <v>74</v>
      </c>
      <c r="AY419" s="228" t="s">
        <v>126</v>
      </c>
    </row>
    <row r="420" spans="1:65" s="2" customFormat="1" ht="16.5" customHeight="1">
      <c r="A420" s="35"/>
      <c r="B420" s="36"/>
      <c r="C420" s="251" t="s">
        <v>699</v>
      </c>
      <c r="D420" s="251" t="s">
        <v>355</v>
      </c>
      <c r="E420" s="252" t="s">
        <v>700</v>
      </c>
      <c r="F420" s="253" t="s">
        <v>701</v>
      </c>
      <c r="G420" s="254" t="s">
        <v>702</v>
      </c>
      <c r="H420" s="255">
        <v>1</v>
      </c>
      <c r="I420" s="256"/>
      <c r="J420" s="257">
        <f>ROUND(I420*H420,2)</f>
        <v>0</v>
      </c>
      <c r="K420" s="258"/>
      <c r="L420" s="259"/>
      <c r="M420" s="260" t="s">
        <v>1</v>
      </c>
      <c r="N420" s="261" t="s">
        <v>39</v>
      </c>
      <c r="O420" s="72"/>
      <c r="P420" s="198">
        <f>O420*H420</f>
        <v>0</v>
      </c>
      <c r="Q420" s="198">
        <v>0.43819000000000002</v>
      </c>
      <c r="R420" s="198">
        <f>Q420*H420</f>
        <v>0.43819000000000002</v>
      </c>
      <c r="S420" s="198">
        <v>0</v>
      </c>
      <c r="T420" s="199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0" t="s">
        <v>197</v>
      </c>
      <c r="AT420" s="200" t="s">
        <v>355</v>
      </c>
      <c r="AU420" s="200" t="s">
        <v>84</v>
      </c>
      <c r="AY420" s="18" t="s">
        <v>126</v>
      </c>
      <c r="BE420" s="201">
        <f>IF(N420="základní",J420,0)</f>
        <v>0</v>
      </c>
      <c r="BF420" s="201">
        <f>IF(N420="snížená",J420,0)</f>
        <v>0</v>
      </c>
      <c r="BG420" s="201">
        <f>IF(N420="zákl. přenesená",J420,0)</f>
        <v>0</v>
      </c>
      <c r="BH420" s="201">
        <f>IF(N420="sníž. přenesená",J420,0)</f>
        <v>0</v>
      </c>
      <c r="BI420" s="201">
        <f>IF(N420="nulová",J420,0)</f>
        <v>0</v>
      </c>
      <c r="BJ420" s="18" t="s">
        <v>82</v>
      </c>
      <c r="BK420" s="201">
        <f>ROUND(I420*H420,2)</f>
        <v>0</v>
      </c>
      <c r="BL420" s="18" t="s">
        <v>133</v>
      </c>
      <c r="BM420" s="200" t="s">
        <v>703</v>
      </c>
    </row>
    <row r="421" spans="1:65" s="2" customFormat="1" ht="16.5" customHeight="1">
      <c r="A421" s="35"/>
      <c r="B421" s="36"/>
      <c r="C421" s="188" t="s">
        <v>704</v>
      </c>
      <c r="D421" s="188" t="s">
        <v>129</v>
      </c>
      <c r="E421" s="189" t="s">
        <v>705</v>
      </c>
      <c r="F421" s="190" t="s">
        <v>706</v>
      </c>
      <c r="G421" s="191" t="s">
        <v>132</v>
      </c>
      <c r="H421" s="192">
        <v>3.52</v>
      </c>
      <c r="I421" s="193"/>
      <c r="J421" s="194">
        <f>ROUND(I421*H421,2)</f>
        <v>0</v>
      </c>
      <c r="K421" s="195"/>
      <c r="L421" s="40"/>
      <c r="M421" s="196" t="s">
        <v>1</v>
      </c>
      <c r="N421" s="197" t="s">
        <v>39</v>
      </c>
      <c r="O421" s="72"/>
      <c r="P421" s="198">
        <f>O421*H421</f>
        <v>0</v>
      </c>
      <c r="Q421" s="198">
        <v>2.2563399999999998</v>
      </c>
      <c r="R421" s="198">
        <f>Q421*H421</f>
        <v>7.9423167999999995</v>
      </c>
      <c r="S421" s="198">
        <v>0</v>
      </c>
      <c r="T421" s="199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0" t="s">
        <v>133</v>
      </c>
      <c r="AT421" s="200" t="s">
        <v>129</v>
      </c>
      <c r="AU421" s="200" t="s">
        <v>84</v>
      </c>
      <c r="AY421" s="18" t="s">
        <v>126</v>
      </c>
      <c r="BE421" s="201">
        <f>IF(N421="základní",J421,0)</f>
        <v>0</v>
      </c>
      <c r="BF421" s="201">
        <f>IF(N421="snížená",J421,0)</f>
        <v>0</v>
      </c>
      <c r="BG421" s="201">
        <f>IF(N421="zákl. přenesená",J421,0)</f>
        <v>0</v>
      </c>
      <c r="BH421" s="201">
        <f>IF(N421="sníž. přenesená",J421,0)</f>
        <v>0</v>
      </c>
      <c r="BI421" s="201">
        <f>IF(N421="nulová",J421,0)</f>
        <v>0</v>
      </c>
      <c r="BJ421" s="18" t="s">
        <v>82</v>
      </c>
      <c r="BK421" s="201">
        <f>ROUND(I421*H421,2)</f>
        <v>0</v>
      </c>
      <c r="BL421" s="18" t="s">
        <v>133</v>
      </c>
      <c r="BM421" s="200" t="s">
        <v>707</v>
      </c>
    </row>
    <row r="422" spans="1:65" s="2" customFormat="1" ht="16.5" customHeight="1">
      <c r="A422" s="35"/>
      <c r="B422" s="36"/>
      <c r="C422" s="188" t="s">
        <v>708</v>
      </c>
      <c r="D422" s="188" t="s">
        <v>129</v>
      </c>
      <c r="E422" s="189" t="s">
        <v>709</v>
      </c>
      <c r="F422" s="190" t="s">
        <v>710</v>
      </c>
      <c r="G422" s="191" t="s">
        <v>141</v>
      </c>
      <c r="H422" s="192">
        <v>0.05</v>
      </c>
      <c r="I422" s="193"/>
      <c r="J422" s="194">
        <f>ROUND(I422*H422,2)</f>
        <v>0</v>
      </c>
      <c r="K422" s="195"/>
      <c r="L422" s="40"/>
      <c r="M422" s="196" t="s">
        <v>1</v>
      </c>
      <c r="N422" s="197" t="s">
        <v>39</v>
      </c>
      <c r="O422" s="72"/>
      <c r="P422" s="198">
        <f>O422*H422</f>
        <v>0</v>
      </c>
      <c r="Q422" s="198">
        <v>2.2563399999999998</v>
      </c>
      <c r="R422" s="198">
        <f>Q422*H422</f>
        <v>0.112817</v>
      </c>
      <c r="S422" s="198">
        <v>0</v>
      </c>
      <c r="T422" s="199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0" t="s">
        <v>133</v>
      </c>
      <c r="AT422" s="200" t="s">
        <v>129</v>
      </c>
      <c r="AU422" s="200" t="s">
        <v>84</v>
      </c>
      <c r="AY422" s="18" t="s">
        <v>126</v>
      </c>
      <c r="BE422" s="201">
        <f>IF(N422="základní",J422,0)</f>
        <v>0</v>
      </c>
      <c r="BF422" s="201">
        <f>IF(N422="snížená",J422,0)</f>
        <v>0</v>
      </c>
      <c r="BG422" s="201">
        <f>IF(N422="zákl. přenesená",J422,0)</f>
        <v>0</v>
      </c>
      <c r="BH422" s="201">
        <f>IF(N422="sníž. přenesená",J422,0)</f>
        <v>0</v>
      </c>
      <c r="BI422" s="201">
        <f>IF(N422="nulová",J422,0)</f>
        <v>0</v>
      </c>
      <c r="BJ422" s="18" t="s">
        <v>82</v>
      </c>
      <c r="BK422" s="201">
        <f>ROUND(I422*H422,2)</f>
        <v>0</v>
      </c>
      <c r="BL422" s="18" t="s">
        <v>133</v>
      </c>
      <c r="BM422" s="200" t="s">
        <v>711</v>
      </c>
    </row>
    <row r="423" spans="1:65" s="13" customFormat="1" ht="11.25">
      <c r="B423" s="202"/>
      <c r="C423" s="203"/>
      <c r="D423" s="204" t="s">
        <v>135</v>
      </c>
      <c r="E423" s="205" t="s">
        <v>1</v>
      </c>
      <c r="F423" s="206" t="s">
        <v>712</v>
      </c>
      <c r="G423" s="203"/>
      <c r="H423" s="207">
        <v>0.05</v>
      </c>
      <c r="I423" s="208"/>
      <c r="J423" s="203"/>
      <c r="K423" s="203"/>
      <c r="L423" s="209"/>
      <c r="M423" s="210"/>
      <c r="N423" s="211"/>
      <c r="O423" s="211"/>
      <c r="P423" s="211"/>
      <c r="Q423" s="211"/>
      <c r="R423" s="211"/>
      <c r="S423" s="211"/>
      <c r="T423" s="212"/>
      <c r="AT423" s="213" t="s">
        <v>135</v>
      </c>
      <c r="AU423" s="213" t="s">
        <v>84</v>
      </c>
      <c r="AV423" s="13" t="s">
        <v>84</v>
      </c>
      <c r="AW423" s="13" t="s">
        <v>30</v>
      </c>
      <c r="AX423" s="13" t="s">
        <v>82</v>
      </c>
      <c r="AY423" s="213" t="s">
        <v>126</v>
      </c>
    </row>
    <row r="424" spans="1:65" s="2" customFormat="1" ht="16.5" customHeight="1">
      <c r="A424" s="35"/>
      <c r="B424" s="36"/>
      <c r="C424" s="188" t="s">
        <v>713</v>
      </c>
      <c r="D424" s="188" t="s">
        <v>129</v>
      </c>
      <c r="E424" s="189" t="s">
        <v>714</v>
      </c>
      <c r="F424" s="190" t="s">
        <v>715</v>
      </c>
      <c r="G424" s="191" t="s">
        <v>132</v>
      </c>
      <c r="H424" s="192">
        <v>14.25</v>
      </c>
      <c r="I424" s="193"/>
      <c r="J424" s="194">
        <f>ROUND(I424*H424,2)</f>
        <v>0</v>
      </c>
      <c r="K424" s="195"/>
      <c r="L424" s="40"/>
      <c r="M424" s="196" t="s">
        <v>1</v>
      </c>
      <c r="N424" s="197" t="s">
        <v>39</v>
      </c>
      <c r="O424" s="72"/>
      <c r="P424" s="198">
        <f>O424*H424</f>
        <v>0</v>
      </c>
      <c r="Q424" s="198">
        <v>0</v>
      </c>
      <c r="R424" s="198">
        <f>Q424*H424</f>
        <v>0</v>
      </c>
      <c r="S424" s="198">
        <v>2.4</v>
      </c>
      <c r="T424" s="199">
        <f>S424*H424</f>
        <v>34.199999999999996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0" t="s">
        <v>133</v>
      </c>
      <c r="AT424" s="200" t="s">
        <v>129</v>
      </c>
      <c r="AU424" s="200" t="s">
        <v>84</v>
      </c>
      <c r="AY424" s="18" t="s">
        <v>126</v>
      </c>
      <c r="BE424" s="201">
        <f>IF(N424="základní",J424,0)</f>
        <v>0</v>
      </c>
      <c r="BF424" s="201">
        <f>IF(N424="snížená",J424,0)</f>
        <v>0</v>
      </c>
      <c r="BG424" s="201">
        <f>IF(N424="zákl. přenesená",J424,0)</f>
        <v>0</v>
      </c>
      <c r="BH424" s="201">
        <f>IF(N424="sníž. přenesená",J424,0)</f>
        <v>0</v>
      </c>
      <c r="BI424" s="201">
        <f>IF(N424="nulová",J424,0)</f>
        <v>0</v>
      </c>
      <c r="BJ424" s="18" t="s">
        <v>82</v>
      </c>
      <c r="BK424" s="201">
        <f>ROUND(I424*H424,2)</f>
        <v>0</v>
      </c>
      <c r="BL424" s="18" t="s">
        <v>133</v>
      </c>
      <c r="BM424" s="200" t="s">
        <v>716</v>
      </c>
    </row>
    <row r="425" spans="1:65" s="14" customFormat="1" ht="11.25">
      <c r="B425" s="219"/>
      <c r="C425" s="220"/>
      <c r="D425" s="204" t="s">
        <v>135</v>
      </c>
      <c r="E425" s="221" t="s">
        <v>1</v>
      </c>
      <c r="F425" s="222" t="s">
        <v>717</v>
      </c>
      <c r="G425" s="220"/>
      <c r="H425" s="221" t="s">
        <v>1</v>
      </c>
      <c r="I425" s="223"/>
      <c r="J425" s="220"/>
      <c r="K425" s="220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135</v>
      </c>
      <c r="AU425" s="228" t="s">
        <v>84</v>
      </c>
      <c r="AV425" s="14" t="s">
        <v>82</v>
      </c>
      <c r="AW425" s="14" t="s">
        <v>30</v>
      </c>
      <c r="AX425" s="14" t="s">
        <v>74</v>
      </c>
      <c r="AY425" s="228" t="s">
        <v>126</v>
      </c>
    </row>
    <row r="426" spans="1:65" s="13" customFormat="1" ht="11.25">
      <c r="B426" s="202"/>
      <c r="C426" s="203"/>
      <c r="D426" s="204" t="s">
        <v>135</v>
      </c>
      <c r="E426" s="205" t="s">
        <v>1</v>
      </c>
      <c r="F426" s="206" t="s">
        <v>718</v>
      </c>
      <c r="G426" s="203"/>
      <c r="H426" s="207">
        <v>14.25</v>
      </c>
      <c r="I426" s="208"/>
      <c r="J426" s="203"/>
      <c r="K426" s="203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135</v>
      </c>
      <c r="AU426" s="213" t="s">
        <v>84</v>
      </c>
      <c r="AV426" s="13" t="s">
        <v>84</v>
      </c>
      <c r="AW426" s="13" t="s">
        <v>30</v>
      </c>
      <c r="AX426" s="13" t="s">
        <v>82</v>
      </c>
      <c r="AY426" s="213" t="s">
        <v>126</v>
      </c>
    </row>
    <row r="427" spans="1:65" s="14" customFormat="1" ht="11.25">
      <c r="B427" s="219"/>
      <c r="C427" s="220"/>
      <c r="D427" s="204" t="s">
        <v>135</v>
      </c>
      <c r="E427" s="221" t="s">
        <v>1</v>
      </c>
      <c r="F427" s="222" t="s">
        <v>173</v>
      </c>
      <c r="G427" s="220"/>
      <c r="H427" s="221" t="s">
        <v>1</v>
      </c>
      <c r="I427" s="223"/>
      <c r="J427" s="220"/>
      <c r="K427" s="220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135</v>
      </c>
      <c r="AU427" s="228" t="s">
        <v>84</v>
      </c>
      <c r="AV427" s="14" t="s">
        <v>82</v>
      </c>
      <c r="AW427" s="14" t="s">
        <v>30</v>
      </c>
      <c r="AX427" s="14" t="s">
        <v>74</v>
      </c>
      <c r="AY427" s="228" t="s">
        <v>126</v>
      </c>
    </row>
    <row r="428" spans="1:65" s="2" customFormat="1" ht="24.2" customHeight="1">
      <c r="A428" s="35"/>
      <c r="B428" s="36"/>
      <c r="C428" s="188" t="s">
        <v>238</v>
      </c>
      <c r="D428" s="188" t="s">
        <v>129</v>
      </c>
      <c r="E428" s="189" t="s">
        <v>719</v>
      </c>
      <c r="F428" s="190" t="s">
        <v>720</v>
      </c>
      <c r="G428" s="191" t="s">
        <v>170</v>
      </c>
      <c r="H428" s="192">
        <v>3.3919999999999999</v>
      </c>
      <c r="I428" s="193"/>
      <c r="J428" s="194">
        <f>ROUND(I428*H428,2)</f>
        <v>0</v>
      </c>
      <c r="K428" s="195"/>
      <c r="L428" s="40"/>
      <c r="M428" s="196" t="s">
        <v>1</v>
      </c>
      <c r="N428" s="197" t="s">
        <v>39</v>
      </c>
      <c r="O428" s="72"/>
      <c r="P428" s="198">
        <f>O428*H428</f>
        <v>0</v>
      </c>
      <c r="Q428" s="198">
        <v>0</v>
      </c>
      <c r="R428" s="198">
        <f>Q428*H428</f>
        <v>0</v>
      </c>
      <c r="S428" s="198">
        <v>0.36</v>
      </c>
      <c r="T428" s="199">
        <f>S428*H428</f>
        <v>1.22112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0" t="s">
        <v>133</v>
      </c>
      <c r="AT428" s="200" t="s">
        <v>129</v>
      </c>
      <c r="AU428" s="200" t="s">
        <v>84</v>
      </c>
      <c r="AY428" s="18" t="s">
        <v>126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18" t="s">
        <v>82</v>
      </c>
      <c r="BK428" s="201">
        <f>ROUND(I428*H428,2)</f>
        <v>0</v>
      </c>
      <c r="BL428" s="18" t="s">
        <v>133</v>
      </c>
      <c r="BM428" s="200" t="s">
        <v>721</v>
      </c>
    </row>
    <row r="429" spans="1:65" s="13" customFormat="1" ht="11.25">
      <c r="B429" s="202"/>
      <c r="C429" s="203"/>
      <c r="D429" s="204" t="s">
        <v>135</v>
      </c>
      <c r="E429" s="205" t="s">
        <v>1</v>
      </c>
      <c r="F429" s="206" t="s">
        <v>722</v>
      </c>
      <c r="G429" s="203"/>
      <c r="H429" s="207">
        <v>3.3919999999999999</v>
      </c>
      <c r="I429" s="208"/>
      <c r="J429" s="203"/>
      <c r="K429" s="203"/>
      <c r="L429" s="209"/>
      <c r="M429" s="210"/>
      <c r="N429" s="211"/>
      <c r="O429" s="211"/>
      <c r="P429" s="211"/>
      <c r="Q429" s="211"/>
      <c r="R429" s="211"/>
      <c r="S429" s="211"/>
      <c r="T429" s="212"/>
      <c r="AT429" s="213" t="s">
        <v>135</v>
      </c>
      <c r="AU429" s="213" t="s">
        <v>84</v>
      </c>
      <c r="AV429" s="13" t="s">
        <v>84</v>
      </c>
      <c r="AW429" s="13" t="s">
        <v>30</v>
      </c>
      <c r="AX429" s="13" t="s">
        <v>82</v>
      </c>
      <c r="AY429" s="213" t="s">
        <v>126</v>
      </c>
    </row>
    <row r="430" spans="1:65" s="14" customFormat="1" ht="11.25">
      <c r="B430" s="219"/>
      <c r="C430" s="220"/>
      <c r="D430" s="204" t="s">
        <v>135</v>
      </c>
      <c r="E430" s="221" t="s">
        <v>1</v>
      </c>
      <c r="F430" s="222" t="s">
        <v>173</v>
      </c>
      <c r="G430" s="220"/>
      <c r="H430" s="221" t="s">
        <v>1</v>
      </c>
      <c r="I430" s="223"/>
      <c r="J430" s="220"/>
      <c r="K430" s="220"/>
      <c r="L430" s="224"/>
      <c r="M430" s="225"/>
      <c r="N430" s="226"/>
      <c r="O430" s="226"/>
      <c r="P430" s="226"/>
      <c r="Q430" s="226"/>
      <c r="R430" s="226"/>
      <c r="S430" s="226"/>
      <c r="T430" s="227"/>
      <c r="AT430" s="228" t="s">
        <v>135</v>
      </c>
      <c r="AU430" s="228" t="s">
        <v>84</v>
      </c>
      <c r="AV430" s="14" t="s">
        <v>82</v>
      </c>
      <c r="AW430" s="14" t="s">
        <v>30</v>
      </c>
      <c r="AX430" s="14" t="s">
        <v>74</v>
      </c>
      <c r="AY430" s="228" t="s">
        <v>126</v>
      </c>
    </row>
    <row r="431" spans="1:65" s="2" customFormat="1" ht="24.2" customHeight="1">
      <c r="A431" s="35"/>
      <c r="B431" s="36"/>
      <c r="C431" s="188" t="s">
        <v>723</v>
      </c>
      <c r="D431" s="188" t="s">
        <v>129</v>
      </c>
      <c r="E431" s="189" t="s">
        <v>724</v>
      </c>
      <c r="F431" s="190" t="s">
        <v>725</v>
      </c>
      <c r="G431" s="191" t="s">
        <v>236</v>
      </c>
      <c r="H431" s="192">
        <v>13.5</v>
      </c>
      <c r="I431" s="193"/>
      <c r="J431" s="194">
        <f>ROUND(I431*H431,2)</f>
        <v>0</v>
      </c>
      <c r="K431" s="195"/>
      <c r="L431" s="40"/>
      <c r="M431" s="196" t="s">
        <v>1</v>
      </c>
      <c r="N431" s="197" t="s">
        <v>39</v>
      </c>
      <c r="O431" s="72"/>
      <c r="P431" s="198">
        <f>O431*H431</f>
        <v>0</v>
      </c>
      <c r="Q431" s="198">
        <v>0</v>
      </c>
      <c r="R431" s="198">
        <f>Q431*H431</f>
        <v>0</v>
      </c>
      <c r="S431" s="198">
        <v>7.0000000000000007E-2</v>
      </c>
      <c r="T431" s="199">
        <f>S431*H431</f>
        <v>0.94500000000000006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0" t="s">
        <v>133</v>
      </c>
      <c r="AT431" s="200" t="s">
        <v>129</v>
      </c>
      <c r="AU431" s="200" t="s">
        <v>84</v>
      </c>
      <c r="AY431" s="18" t="s">
        <v>126</v>
      </c>
      <c r="BE431" s="201">
        <f>IF(N431="základní",J431,0)</f>
        <v>0</v>
      </c>
      <c r="BF431" s="201">
        <f>IF(N431="snížená",J431,0)</f>
        <v>0</v>
      </c>
      <c r="BG431" s="201">
        <f>IF(N431="zákl. přenesená",J431,0)</f>
        <v>0</v>
      </c>
      <c r="BH431" s="201">
        <f>IF(N431="sníž. přenesená",J431,0)</f>
        <v>0</v>
      </c>
      <c r="BI431" s="201">
        <f>IF(N431="nulová",J431,0)</f>
        <v>0</v>
      </c>
      <c r="BJ431" s="18" t="s">
        <v>82</v>
      </c>
      <c r="BK431" s="201">
        <f>ROUND(I431*H431,2)</f>
        <v>0</v>
      </c>
      <c r="BL431" s="18" t="s">
        <v>133</v>
      </c>
      <c r="BM431" s="200" t="s">
        <v>726</v>
      </c>
    </row>
    <row r="432" spans="1:65" s="13" customFormat="1" ht="11.25">
      <c r="B432" s="202"/>
      <c r="C432" s="203"/>
      <c r="D432" s="204" t="s">
        <v>135</v>
      </c>
      <c r="E432" s="205" t="s">
        <v>1</v>
      </c>
      <c r="F432" s="206" t="s">
        <v>727</v>
      </c>
      <c r="G432" s="203"/>
      <c r="H432" s="207">
        <v>13.5</v>
      </c>
      <c r="I432" s="208"/>
      <c r="J432" s="203"/>
      <c r="K432" s="203"/>
      <c r="L432" s="209"/>
      <c r="M432" s="210"/>
      <c r="N432" s="211"/>
      <c r="O432" s="211"/>
      <c r="P432" s="211"/>
      <c r="Q432" s="211"/>
      <c r="R432" s="211"/>
      <c r="S432" s="211"/>
      <c r="T432" s="212"/>
      <c r="AT432" s="213" t="s">
        <v>135</v>
      </c>
      <c r="AU432" s="213" t="s">
        <v>84</v>
      </c>
      <c r="AV432" s="13" t="s">
        <v>84</v>
      </c>
      <c r="AW432" s="13" t="s">
        <v>30</v>
      </c>
      <c r="AX432" s="13" t="s">
        <v>82</v>
      </c>
      <c r="AY432" s="213" t="s">
        <v>126</v>
      </c>
    </row>
    <row r="433" spans="1:65" s="14" customFormat="1" ht="11.25">
      <c r="B433" s="219"/>
      <c r="C433" s="220"/>
      <c r="D433" s="204" t="s">
        <v>135</v>
      </c>
      <c r="E433" s="221" t="s">
        <v>1</v>
      </c>
      <c r="F433" s="222" t="s">
        <v>173</v>
      </c>
      <c r="G433" s="220"/>
      <c r="H433" s="221" t="s">
        <v>1</v>
      </c>
      <c r="I433" s="223"/>
      <c r="J433" s="220"/>
      <c r="K433" s="220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135</v>
      </c>
      <c r="AU433" s="228" t="s">
        <v>84</v>
      </c>
      <c r="AV433" s="14" t="s">
        <v>82</v>
      </c>
      <c r="AW433" s="14" t="s">
        <v>30</v>
      </c>
      <c r="AX433" s="14" t="s">
        <v>74</v>
      </c>
      <c r="AY433" s="228" t="s">
        <v>126</v>
      </c>
    </row>
    <row r="434" spans="1:65" s="2" customFormat="1" ht="24.2" customHeight="1">
      <c r="A434" s="35"/>
      <c r="B434" s="36"/>
      <c r="C434" s="188" t="s">
        <v>728</v>
      </c>
      <c r="D434" s="188" t="s">
        <v>129</v>
      </c>
      <c r="E434" s="189" t="s">
        <v>729</v>
      </c>
      <c r="F434" s="190" t="s">
        <v>730</v>
      </c>
      <c r="G434" s="191" t="s">
        <v>236</v>
      </c>
      <c r="H434" s="192">
        <v>31.05</v>
      </c>
      <c r="I434" s="193"/>
      <c r="J434" s="194">
        <f>ROUND(I434*H434,2)</f>
        <v>0</v>
      </c>
      <c r="K434" s="195"/>
      <c r="L434" s="40"/>
      <c r="M434" s="196" t="s">
        <v>1</v>
      </c>
      <c r="N434" s="197" t="s">
        <v>39</v>
      </c>
      <c r="O434" s="72"/>
      <c r="P434" s="198">
        <f>O434*H434</f>
        <v>0</v>
      </c>
      <c r="Q434" s="198">
        <v>0</v>
      </c>
      <c r="R434" s="198">
        <f>Q434*H434</f>
        <v>0</v>
      </c>
      <c r="S434" s="198">
        <v>3.5000000000000003E-2</v>
      </c>
      <c r="T434" s="199">
        <f>S434*H434</f>
        <v>1.0867500000000001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0" t="s">
        <v>133</v>
      </c>
      <c r="AT434" s="200" t="s">
        <v>129</v>
      </c>
      <c r="AU434" s="200" t="s">
        <v>84</v>
      </c>
      <c r="AY434" s="18" t="s">
        <v>126</v>
      </c>
      <c r="BE434" s="201">
        <f>IF(N434="základní",J434,0)</f>
        <v>0</v>
      </c>
      <c r="BF434" s="201">
        <f>IF(N434="snížená",J434,0)</f>
        <v>0</v>
      </c>
      <c r="BG434" s="201">
        <f>IF(N434="zákl. přenesená",J434,0)</f>
        <v>0</v>
      </c>
      <c r="BH434" s="201">
        <f>IF(N434="sníž. přenesená",J434,0)</f>
        <v>0</v>
      </c>
      <c r="BI434" s="201">
        <f>IF(N434="nulová",J434,0)</f>
        <v>0</v>
      </c>
      <c r="BJ434" s="18" t="s">
        <v>82</v>
      </c>
      <c r="BK434" s="201">
        <f>ROUND(I434*H434,2)</f>
        <v>0</v>
      </c>
      <c r="BL434" s="18" t="s">
        <v>133</v>
      </c>
      <c r="BM434" s="200" t="s">
        <v>731</v>
      </c>
    </row>
    <row r="435" spans="1:65" s="13" customFormat="1" ht="11.25">
      <c r="B435" s="202"/>
      <c r="C435" s="203"/>
      <c r="D435" s="204" t="s">
        <v>135</v>
      </c>
      <c r="E435" s="205" t="s">
        <v>1</v>
      </c>
      <c r="F435" s="206" t="s">
        <v>732</v>
      </c>
      <c r="G435" s="203"/>
      <c r="H435" s="207">
        <v>31.05</v>
      </c>
      <c r="I435" s="208"/>
      <c r="J435" s="203"/>
      <c r="K435" s="203"/>
      <c r="L435" s="209"/>
      <c r="M435" s="210"/>
      <c r="N435" s="211"/>
      <c r="O435" s="211"/>
      <c r="P435" s="211"/>
      <c r="Q435" s="211"/>
      <c r="R435" s="211"/>
      <c r="S435" s="211"/>
      <c r="T435" s="212"/>
      <c r="AT435" s="213" t="s">
        <v>135</v>
      </c>
      <c r="AU435" s="213" t="s">
        <v>84</v>
      </c>
      <c r="AV435" s="13" t="s">
        <v>84</v>
      </c>
      <c r="AW435" s="13" t="s">
        <v>30</v>
      </c>
      <c r="AX435" s="13" t="s">
        <v>82</v>
      </c>
      <c r="AY435" s="213" t="s">
        <v>126</v>
      </c>
    </row>
    <row r="436" spans="1:65" s="14" customFormat="1" ht="11.25">
      <c r="B436" s="219"/>
      <c r="C436" s="220"/>
      <c r="D436" s="204" t="s">
        <v>135</v>
      </c>
      <c r="E436" s="221" t="s">
        <v>1</v>
      </c>
      <c r="F436" s="222" t="s">
        <v>173</v>
      </c>
      <c r="G436" s="220"/>
      <c r="H436" s="221" t="s">
        <v>1</v>
      </c>
      <c r="I436" s="223"/>
      <c r="J436" s="220"/>
      <c r="K436" s="220"/>
      <c r="L436" s="224"/>
      <c r="M436" s="225"/>
      <c r="N436" s="226"/>
      <c r="O436" s="226"/>
      <c r="P436" s="226"/>
      <c r="Q436" s="226"/>
      <c r="R436" s="226"/>
      <c r="S436" s="226"/>
      <c r="T436" s="227"/>
      <c r="AT436" s="228" t="s">
        <v>135</v>
      </c>
      <c r="AU436" s="228" t="s">
        <v>84</v>
      </c>
      <c r="AV436" s="14" t="s">
        <v>82</v>
      </c>
      <c r="AW436" s="14" t="s">
        <v>30</v>
      </c>
      <c r="AX436" s="14" t="s">
        <v>74</v>
      </c>
      <c r="AY436" s="228" t="s">
        <v>126</v>
      </c>
    </row>
    <row r="437" spans="1:65" s="2" customFormat="1" ht="24.2" customHeight="1">
      <c r="A437" s="35"/>
      <c r="B437" s="36"/>
      <c r="C437" s="188" t="s">
        <v>733</v>
      </c>
      <c r="D437" s="188" t="s">
        <v>129</v>
      </c>
      <c r="E437" s="189" t="s">
        <v>734</v>
      </c>
      <c r="F437" s="190" t="s">
        <v>735</v>
      </c>
      <c r="G437" s="191" t="s">
        <v>236</v>
      </c>
      <c r="H437" s="192">
        <v>6.5</v>
      </c>
      <c r="I437" s="193"/>
      <c r="J437" s="194">
        <f>ROUND(I437*H437,2)</f>
        <v>0</v>
      </c>
      <c r="K437" s="195"/>
      <c r="L437" s="40"/>
      <c r="M437" s="196" t="s">
        <v>1</v>
      </c>
      <c r="N437" s="197" t="s">
        <v>39</v>
      </c>
      <c r="O437" s="72"/>
      <c r="P437" s="198">
        <f>O437*H437</f>
        <v>0</v>
      </c>
      <c r="Q437" s="198">
        <v>0</v>
      </c>
      <c r="R437" s="198">
        <f>Q437*H437</f>
        <v>0</v>
      </c>
      <c r="S437" s="198">
        <v>0.9</v>
      </c>
      <c r="T437" s="199">
        <f>S437*H437</f>
        <v>5.8500000000000005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0" t="s">
        <v>133</v>
      </c>
      <c r="AT437" s="200" t="s">
        <v>129</v>
      </c>
      <c r="AU437" s="200" t="s">
        <v>84</v>
      </c>
      <c r="AY437" s="18" t="s">
        <v>126</v>
      </c>
      <c r="BE437" s="201">
        <f>IF(N437="základní",J437,0)</f>
        <v>0</v>
      </c>
      <c r="BF437" s="201">
        <f>IF(N437="snížená",J437,0)</f>
        <v>0</v>
      </c>
      <c r="BG437" s="201">
        <f>IF(N437="zákl. přenesená",J437,0)</f>
        <v>0</v>
      </c>
      <c r="BH437" s="201">
        <f>IF(N437="sníž. přenesená",J437,0)</f>
        <v>0</v>
      </c>
      <c r="BI437" s="201">
        <f>IF(N437="nulová",J437,0)</f>
        <v>0</v>
      </c>
      <c r="BJ437" s="18" t="s">
        <v>82</v>
      </c>
      <c r="BK437" s="201">
        <f>ROUND(I437*H437,2)</f>
        <v>0</v>
      </c>
      <c r="BL437" s="18" t="s">
        <v>133</v>
      </c>
      <c r="BM437" s="200" t="s">
        <v>736</v>
      </c>
    </row>
    <row r="438" spans="1:65" s="13" customFormat="1" ht="11.25">
      <c r="B438" s="202"/>
      <c r="C438" s="203"/>
      <c r="D438" s="204" t="s">
        <v>135</v>
      </c>
      <c r="E438" s="205" t="s">
        <v>1</v>
      </c>
      <c r="F438" s="206" t="s">
        <v>737</v>
      </c>
      <c r="G438" s="203"/>
      <c r="H438" s="207">
        <v>6.5</v>
      </c>
      <c r="I438" s="208"/>
      <c r="J438" s="203"/>
      <c r="K438" s="203"/>
      <c r="L438" s="209"/>
      <c r="M438" s="210"/>
      <c r="N438" s="211"/>
      <c r="O438" s="211"/>
      <c r="P438" s="211"/>
      <c r="Q438" s="211"/>
      <c r="R438" s="211"/>
      <c r="S438" s="211"/>
      <c r="T438" s="212"/>
      <c r="AT438" s="213" t="s">
        <v>135</v>
      </c>
      <c r="AU438" s="213" t="s">
        <v>84</v>
      </c>
      <c r="AV438" s="13" t="s">
        <v>84</v>
      </c>
      <c r="AW438" s="13" t="s">
        <v>30</v>
      </c>
      <c r="AX438" s="13" t="s">
        <v>82</v>
      </c>
      <c r="AY438" s="213" t="s">
        <v>126</v>
      </c>
    </row>
    <row r="439" spans="1:65" s="2" customFormat="1" ht="24.2" customHeight="1">
      <c r="A439" s="35"/>
      <c r="B439" s="36"/>
      <c r="C439" s="188" t="s">
        <v>738</v>
      </c>
      <c r="D439" s="188" t="s">
        <v>129</v>
      </c>
      <c r="E439" s="189" t="s">
        <v>739</v>
      </c>
      <c r="F439" s="190" t="s">
        <v>740</v>
      </c>
      <c r="G439" s="191" t="s">
        <v>236</v>
      </c>
      <c r="H439" s="192">
        <v>105.5</v>
      </c>
      <c r="I439" s="193"/>
      <c r="J439" s="194">
        <f>ROUND(I439*H439,2)</f>
        <v>0</v>
      </c>
      <c r="K439" s="195"/>
      <c r="L439" s="40"/>
      <c r="M439" s="196" t="s">
        <v>1</v>
      </c>
      <c r="N439" s="197" t="s">
        <v>39</v>
      </c>
      <c r="O439" s="72"/>
      <c r="P439" s="198">
        <f>O439*H439</f>
        <v>0</v>
      </c>
      <c r="Q439" s="198">
        <v>0</v>
      </c>
      <c r="R439" s="198">
        <f>Q439*H439</f>
        <v>0</v>
      </c>
      <c r="S439" s="198">
        <v>2.48E-3</v>
      </c>
      <c r="T439" s="199">
        <f>S439*H439</f>
        <v>0.26163999999999998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0" t="s">
        <v>133</v>
      </c>
      <c r="AT439" s="200" t="s">
        <v>129</v>
      </c>
      <c r="AU439" s="200" t="s">
        <v>84</v>
      </c>
      <c r="AY439" s="18" t="s">
        <v>126</v>
      </c>
      <c r="BE439" s="201">
        <f>IF(N439="základní",J439,0)</f>
        <v>0</v>
      </c>
      <c r="BF439" s="201">
        <f>IF(N439="snížená",J439,0)</f>
        <v>0</v>
      </c>
      <c r="BG439" s="201">
        <f>IF(N439="zákl. přenesená",J439,0)</f>
        <v>0</v>
      </c>
      <c r="BH439" s="201">
        <f>IF(N439="sníž. přenesená",J439,0)</f>
        <v>0</v>
      </c>
      <c r="BI439" s="201">
        <f>IF(N439="nulová",J439,0)</f>
        <v>0</v>
      </c>
      <c r="BJ439" s="18" t="s">
        <v>82</v>
      </c>
      <c r="BK439" s="201">
        <f>ROUND(I439*H439,2)</f>
        <v>0</v>
      </c>
      <c r="BL439" s="18" t="s">
        <v>133</v>
      </c>
      <c r="BM439" s="200" t="s">
        <v>741</v>
      </c>
    </row>
    <row r="440" spans="1:65" s="13" customFormat="1" ht="11.25">
      <c r="B440" s="202"/>
      <c r="C440" s="203"/>
      <c r="D440" s="204" t="s">
        <v>135</v>
      </c>
      <c r="E440" s="205" t="s">
        <v>1</v>
      </c>
      <c r="F440" s="206" t="s">
        <v>742</v>
      </c>
      <c r="G440" s="203"/>
      <c r="H440" s="207">
        <v>105.5</v>
      </c>
      <c r="I440" s="208"/>
      <c r="J440" s="203"/>
      <c r="K440" s="203"/>
      <c r="L440" s="209"/>
      <c r="M440" s="210"/>
      <c r="N440" s="211"/>
      <c r="O440" s="211"/>
      <c r="P440" s="211"/>
      <c r="Q440" s="211"/>
      <c r="R440" s="211"/>
      <c r="S440" s="211"/>
      <c r="T440" s="212"/>
      <c r="AT440" s="213" t="s">
        <v>135</v>
      </c>
      <c r="AU440" s="213" t="s">
        <v>84</v>
      </c>
      <c r="AV440" s="13" t="s">
        <v>84</v>
      </c>
      <c r="AW440" s="13" t="s">
        <v>30</v>
      </c>
      <c r="AX440" s="13" t="s">
        <v>82</v>
      </c>
      <c r="AY440" s="213" t="s">
        <v>126</v>
      </c>
    </row>
    <row r="441" spans="1:65" s="14" customFormat="1" ht="11.25">
      <c r="B441" s="219"/>
      <c r="C441" s="220"/>
      <c r="D441" s="204" t="s">
        <v>135</v>
      </c>
      <c r="E441" s="221" t="s">
        <v>1</v>
      </c>
      <c r="F441" s="222" t="s">
        <v>173</v>
      </c>
      <c r="G441" s="220"/>
      <c r="H441" s="221" t="s">
        <v>1</v>
      </c>
      <c r="I441" s="223"/>
      <c r="J441" s="220"/>
      <c r="K441" s="220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135</v>
      </c>
      <c r="AU441" s="228" t="s">
        <v>84</v>
      </c>
      <c r="AV441" s="14" t="s">
        <v>82</v>
      </c>
      <c r="AW441" s="14" t="s">
        <v>30</v>
      </c>
      <c r="AX441" s="14" t="s">
        <v>74</v>
      </c>
      <c r="AY441" s="228" t="s">
        <v>126</v>
      </c>
    </row>
    <row r="442" spans="1:65" s="2" customFormat="1" ht="33" customHeight="1">
      <c r="A442" s="35"/>
      <c r="B442" s="36"/>
      <c r="C442" s="188" t="s">
        <v>743</v>
      </c>
      <c r="D442" s="188" t="s">
        <v>129</v>
      </c>
      <c r="E442" s="189" t="s">
        <v>744</v>
      </c>
      <c r="F442" s="190" t="s">
        <v>745</v>
      </c>
      <c r="G442" s="191" t="s">
        <v>236</v>
      </c>
      <c r="H442" s="192">
        <v>11.5</v>
      </c>
      <c r="I442" s="193"/>
      <c r="J442" s="194">
        <f>ROUND(I442*H442,2)</f>
        <v>0</v>
      </c>
      <c r="K442" s="195"/>
      <c r="L442" s="40"/>
      <c r="M442" s="196" t="s">
        <v>1</v>
      </c>
      <c r="N442" s="197" t="s">
        <v>39</v>
      </c>
      <c r="O442" s="72"/>
      <c r="P442" s="198">
        <f>O442*H442</f>
        <v>0</v>
      </c>
      <c r="Q442" s="198">
        <v>0</v>
      </c>
      <c r="R442" s="198">
        <f>Q442*H442</f>
        <v>0</v>
      </c>
      <c r="S442" s="198">
        <v>0</v>
      </c>
      <c r="T442" s="199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0" t="s">
        <v>133</v>
      </c>
      <c r="AT442" s="200" t="s">
        <v>129</v>
      </c>
      <c r="AU442" s="200" t="s">
        <v>84</v>
      </c>
      <c r="AY442" s="18" t="s">
        <v>126</v>
      </c>
      <c r="BE442" s="201">
        <f>IF(N442="základní",J442,0)</f>
        <v>0</v>
      </c>
      <c r="BF442" s="201">
        <f>IF(N442="snížená",J442,0)</f>
        <v>0</v>
      </c>
      <c r="BG442" s="201">
        <f>IF(N442="zákl. přenesená",J442,0)</f>
        <v>0</v>
      </c>
      <c r="BH442" s="201">
        <f>IF(N442="sníž. přenesená",J442,0)</f>
        <v>0</v>
      </c>
      <c r="BI442" s="201">
        <f>IF(N442="nulová",J442,0)</f>
        <v>0</v>
      </c>
      <c r="BJ442" s="18" t="s">
        <v>82</v>
      </c>
      <c r="BK442" s="201">
        <f>ROUND(I442*H442,2)</f>
        <v>0</v>
      </c>
      <c r="BL442" s="18" t="s">
        <v>133</v>
      </c>
      <c r="BM442" s="200" t="s">
        <v>746</v>
      </c>
    </row>
    <row r="443" spans="1:65" s="13" customFormat="1" ht="11.25">
      <c r="B443" s="202"/>
      <c r="C443" s="203"/>
      <c r="D443" s="204" t="s">
        <v>135</v>
      </c>
      <c r="E443" s="205" t="s">
        <v>1</v>
      </c>
      <c r="F443" s="206" t="s">
        <v>747</v>
      </c>
      <c r="G443" s="203"/>
      <c r="H443" s="207">
        <v>11.5</v>
      </c>
      <c r="I443" s="208"/>
      <c r="J443" s="203"/>
      <c r="K443" s="203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135</v>
      </c>
      <c r="AU443" s="213" t="s">
        <v>84</v>
      </c>
      <c r="AV443" s="13" t="s">
        <v>84</v>
      </c>
      <c r="AW443" s="13" t="s">
        <v>30</v>
      </c>
      <c r="AX443" s="13" t="s">
        <v>82</v>
      </c>
      <c r="AY443" s="213" t="s">
        <v>126</v>
      </c>
    </row>
    <row r="444" spans="1:65" s="14" customFormat="1" ht="11.25">
      <c r="B444" s="219"/>
      <c r="C444" s="220"/>
      <c r="D444" s="204" t="s">
        <v>135</v>
      </c>
      <c r="E444" s="221" t="s">
        <v>1</v>
      </c>
      <c r="F444" s="222" t="s">
        <v>173</v>
      </c>
      <c r="G444" s="220"/>
      <c r="H444" s="221" t="s">
        <v>1</v>
      </c>
      <c r="I444" s="223"/>
      <c r="J444" s="220"/>
      <c r="K444" s="220"/>
      <c r="L444" s="224"/>
      <c r="M444" s="225"/>
      <c r="N444" s="226"/>
      <c r="O444" s="226"/>
      <c r="P444" s="226"/>
      <c r="Q444" s="226"/>
      <c r="R444" s="226"/>
      <c r="S444" s="226"/>
      <c r="T444" s="227"/>
      <c r="AT444" s="228" t="s">
        <v>135</v>
      </c>
      <c r="AU444" s="228" t="s">
        <v>84</v>
      </c>
      <c r="AV444" s="14" t="s">
        <v>82</v>
      </c>
      <c r="AW444" s="14" t="s">
        <v>30</v>
      </c>
      <c r="AX444" s="14" t="s">
        <v>74</v>
      </c>
      <c r="AY444" s="228" t="s">
        <v>126</v>
      </c>
    </row>
    <row r="445" spans="1:65" s="12" customFormat="1" ht="22.9" customHeight="1">
      <c r="B445" s="172"/>
      <c r="C445" s="173"/>
      <c r="D445" s="174" t="s">
        <v>73</v>
      </c>
      <c r="E445" s="186" t="s">
        <v>137</v>
      </c>
      <c r="F445" s="186" t="s">
        <v>138</v>
      </c>
      <c r="G445" s="173"/>
      <c r="H445" s="173"/>
      <c r="I445" s="176"/>
      <c r="J445" s="187">
        <f>BK445</f>
        <v>0</v>
      </c>
      <c r="K445" s="173"/>
      <c r="L445" s="178"/>
      <c r="M445" s="179"/>
      <c r="N445" s="180"/>
      <c r="O445" s="180"/>
      <c r="P445" s="181">
        <f>SUM(P446:P451)</f>
        <v>0</v>
      </c>
      <c r="Q445" s="180"/>
      <c r="R445" s="181">
        <f>SUM(R446:R451)</f>
        <v>0</v>
      </c>
      <c r="S445" s="180"/>
      <c r="T445" s="182">
        <f>SUM(T446:T451)</f>
        <v>0</v>
      </c>
      <c r="AR445" s="183" t="s">
        <v>82</v>
      </c>
      <c r="AT445" s="184" t="s">
        <v>73</v>
      </c>
      <c r="AU445" s="184" t="s">
        <v>82</v>
      </c>
      <c r="AY445" s="183" t="s">
        <v>126</v>
      </c>
      <c r="BK445" s="185">
        <f>SUM(BK446:BK451)</f>
        <v>0</v>
      </c>
    </row>
    <row r="446" spans="1:65" s="2" customFormat="1" ht="21.75" customHeight="1">
      <c r="A446" s="35"/>
      <c r="B446" s="36"/>
      <c r="C446" s="188" t="s">
        <v>748</v>
      </c>
      <c r="D446" s="188" t="s">
        <v>129</v>
      </c>
      <c r="E446" s="189" t="s">
        <v>749</v>
      </c>
      <c r="F446" s="190" t="s">
        <v>750</v>
      </c>
      <c r="G446" s="191" t="s">
        <v>141</v>
      </c>
      <c r="H446" s="192">
        <v>363.93200000000002</v>
      </c>
      <c r="I446" s="193"/>
      <c r="J446" s="194">
        <f>ROUND(I446*H446,2)</f>
        <v>0</v>
      </c>
      <c r="K446" s="195"/>
      <c r="L446" s="40"/>
      <c r="M446" s="196" t="s">
        <v>1</v>
      </c>
      <c r="N446" s="197" t="s">
        <v>39</v>
      </c>
      <c r="O446" s="72"/>
      <c r="P446" s="198">
        <f>O446*H446</f>
        <v>0</v>
      </c>
      <c r="Q446" s="198">
        <v>0</v>
      </c>
      <c r="R446" s="198">
        <f>Q446*H446</f>
        <v>0</v>
      </c>
      <c r="S446" s="198">
        <v>0</v>
      </c>
      <c r="T446" s="199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00" t="s">
        <v>133</v>
      </c>
      <c r="AT446" s="200" t="s">
        <v>129</v>
      </c>
      <c r="AU446" s="200" t="s">
        <v>84</v>
      </c>
      <c r="AY446" s="18" t="s">
        <v>126</v>
      </c>
      <c r="BE446" s="201">
        <f>IF(N446="základní",J446,0)</f>
        <v>0</v>
      </c>
      <c r="BF446" s="201">
        <f>IF(N446="snížená",J446,0)</f>
        <v>0</v>
      </c>
      <c r="BG446" s="201">
        <f>IF(N446="zákl. přenesená",J446,0)</f>
        <v>0</v>
      </c>
      <c r="BH446" s="201">
        <f>IF(N446="sníž. přenesená",J446,0)</f>
        <v>0</v>
      </c>
      <c r="BI446" s="201">
        <f>IF(N446="nulová",J446,0)</f>
        <v>0</v>
      </c>
      <c r="BJ446" s="18" t="s">
        <v>82</v>
      </c>
      <c r="BK446" s="201">
        <f>ROUND(I446*H446,2)</f>
        <v>0</v>
      </c>
      <c r="BL446" s="18" t="s">
        <v>133</v>
      </c>
      <c r="BM446" s="200" t="s">
        <v>751</v>
      </c>
    </row>
    <row r="447" spans="1:65" s="2" customFormat="1" ht="24.2" customHeight="1">
      <c r="A447" s="35"/>
      <c r="B447" s="36"/>
      <c r="C447" s="188" t="s">
        <v>752</v>
      </c>
      <c r="D447" s="188" t="s">
        <v>129</v>
      </c>
      <c r="E447" s="189" t="s">
        <v>753</v>
      </c>
      <c r="F447" s="190" t="s">
        <v>754</v>
      </c>
      <c r="G447" s="191" t="s">
        <v>141</v>
      </c>
      <c r="H447" s="192">
        <v>3275.3879999999999</v>
      </c>
      <c r="I447" s="193"/>
      <c r="J447" s="194">
        <f>ROUND(I447*H447,2)</f>
        <v>0</v>
      </c>
      <c r="K447" s="195"/>
      <c r="L447" s="40"/>
      <c r="M447" s="196" t="s">
        <v>1</v>
      </c>
      <c r="N447" s="197" t="s">
        <v>39</v>
      </c>
      <c r="O447" s="72"/>
      <c r="P447" s="198">
        <f>O447*H447</f>
        <v>0</v>
      </c>
      <c r="Q447" s="198">
        <v>0</v>
      </c>
      <c r="R447" s="198">
        <f>Q447*H447</f>
        <v>0</v>
      </c>
      <c r="S447" s="198">
        <v>0</v>
      </c>
      <c r="T447" s="199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0" t="s">
        <v>133</v>
      </c>
      <c r="AT447" s="200" t="s">
        <v>129</v>
      </c>
      <c r="AU447" s="200" t="s">
        <v>84</v>
      </c>
      <c r="AY447" s="18" t="s">
        <v>126</v>
      </c>
      <c r="BE447" s="201">
        <f>IF(N447="základní",J447,0)</f>
        <v>0</v>
      </c>
      <c r="BF447" s="201">
        <f>IF(N447="snížená",J447,0)</f>
        <v>0</v>
      </c>
      <c r="BG447" s="201">
        <f>IF(N447="zákl. přenesená",J447,0)</f>
        <v>0</v>
      </c>
      <c r="BH447" s="201">
        <f>IF(N447="sníž. přenesená",J447,0)</f>
        <v>0</v>
      </c>
      <c r="BI447" s="201">
        <f>IF(N447="nulová",J447,0)</f>
        <v>0</v>
      </c>
      <c r="BJ447" s="18" t="s">
        <v>82</v>
      </c>
      <c r="BK447" s="201">
        <f>ROUND(I447*H447,2)</f>
        <v>0</v>
      </c>
      <c r="BL447" s="18" t="s">
        <v>133</v>
      </c>
      <c r="BM447" s="200" t="s">
        <v>755</v>
      </c>
    </row>
    <row r="448" spans="1:65" s="13" customFormat="1" ht="11.25">
      <c r="B448" s="202"/>
      <c r="C448" s="203"/>
      <c r="D448" s="204" t="s">
        <v>135</v>
      </c>
      <c r="E448" s="203"/>
      <c r="F448" s="206" t="s">
        <v>756</v>
      </c>
      <c r="G448" s="203"/>
      <c r="H448" s="207">
        <v>3275.3879999999999</v>
      </c>
      <c r="I448" s="208"/>
      <c r="J448" s="203"/>
      <c r="K448" s="203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135</v>
      </c>
      <c r="AU448" s="213" t="s">
        <v>84</v>
      </c>
      <c r="AV448" s="13" t="s">
        <v>84</v>
      </c>
      <c r="AW448" s="13" t="s">
        <v>4</v>
      </c>
      <c r="AX448" s="13" t="s">
        <v>82</v>
      </c>
      <c r="AY448" s="213" t="s">
        <v>126</v>
      </c>
    </row>
    <row r="449" spans="1:65" s="2" customFormat="1" ht="24.2" customHeight="1">
      <c r="A449" s="35"/>
      <c r="B449" s="36"/>
      <c r="C449" s="188" t="s">
        <v>172</v>
      </c>
      <c r="D449" s="188" t="s">
        <v>129</v>
      </c>
      <c r="E449" s="189" t="s">
        <v>757</v>
      </c>
      <c r="F449" s="190" t="s">
        <v>758</v>
      </c>
      <c r="G449" s="191" t="s">
        <v>141</v>
      </c>
      <c r="H449" s="192">
        <v>963.93200000000002</v>
      </c>
      <c r="I449" s="193"/>
      <c r="J449" s="194">
        <f>ROUND(I449*H449,2)</f>
        <v>0</v>
      </c>
      <c r="K449" s="195"/>
      <c r="L449" s="40"/>
      <c r="M449" s="196" t="s">
        <v>1</v>
      </c>
      <c r="N449" s="197" t="s">
        <v>39</v>
      </c>
      <c r="O449" s="72"/>
      <c r="P449" s="198">
        <f>O449*H449</f>
        <v>0</v>
      </c>
      <c r="Q449" s="198">
        <v>0</v>
      </c>
      <c r="R449" s="198">
        <f>Q449*H449</f>
        <v>0</v>
      </c>
      <c r="S449" s="198">
        <v>0</v>
      </c>
      <c r="T449" s="199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0" t="s">
        <v>133</v>
      </c>
      <c r="AT449" s="200" t="s">
        <v>129</v>
      </c>
      <c r="AU449" s="200" t="s">
        <v>84</v>
      </c>
      <c r="AY449" s="18" t="s">
        <v>126</v>
      </c>
      <c r="BE449" s="201">
        <f>IF(N449="základní",J449,0)</f>
        <v>0</v>
      </c>
      <c r="BF449" s="201">
        <f>IF(N449="snížená",J449,0)</f>
        <v>0</v>
      </c>
      <c r="BG449" s="201">
        <f>IF(N449="zákl. přenesená",J449,0)</f>
        <v>0</v>
      </c>
      <c r="BH449" s="201">
        <f>IF(N449="sníž. přenesená",J449,0)</f>
        <v>0</v>
      </c>
      <c r="BI449" s="201">
        <f>IF(N449="nulová",J449,0)</f>
        <v>0</v>
      </c>
      <c r="BJ449" s="18" t="s">
        <v>82</v>
      </c>
      <c r="BK449" s="201">
        <f>ROUND(I449*H449,2)</f>
        <v>0</v>
      </c>
      <c r="BL449" s="18" t="s">
        <v>133</v>
      </c>
      <c r="BM449" s="200" t="s">
        <v>759</v>
      </c>
    </row>
    <row r="450" spans="1:65" s="2" customFormat="1" ht="37.9" customHeight="1">
      <c r="A450" s="35"/>
      <c r="B450" s="36"/>
      <c r="C450" s="188" t="s">
        <v>760</v>
      </c>
      <c r="D450" s="188" t="s">
        <v>129</v>
      </c>
      <c r="E450" s="189" t="s">
        <v>761</v>
      </c>
      <c r="F450" s="190" t="s">
        <v>762</v>
      </c>
      <c r="G450" s="191" t="s">
        <v>141</v>
      </c>
      <c r="H450" s="192">
        <v>253.99199999999999</v>
      </c>
      <c r="I450" s="193"/>
      <c r="J450" s="194">
        <f>ROUND(I450*H450,2)</f>
        <v>0</v>
      </c>
      <c r="K450" s="195"/>
      <c r="L450" s="40"/>
      <c r="M450" s="196" t="s">
        <v>1</v>
      </c>
      <c r="N450" s="197" t="s">
        <v>39</v>
      </c>
      <c r="O450" s="72"/>
      <c r="P450" s="198">
        <f>O450*H450</f>
        <v>0</v>
      </c>
      <c r="Q450" s="198">
        <v>0</v>
      </c>
      <c r="R450" s="198">
        <f>Q450*H450</f>
        <v>0</v>
      </c>
      <c r="S450" s="198">
        <v>0</v>
      </c>
      <c r="T450" s="199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00" t="s">
        <v>133</v>
      </c>
      <c r="AT450" s="200" t="s">
        <v>129</v>
      </c>
      <c r="AU450" s="200" t="s">
        <v>84</v>
      </c>
      <c r="AY450" s="18" t="s">
        <v>126</v>
      </c>
      <c r="BE450" s="201">
        <f>IF(N450="základní",J450,0)</f>
        <v>0</v>
      </c>
      <c r="BF450" s="201">
        <f>IF(N450="snížená",J450,0)</f>
        <v>0</v>
      </c>
      <c r="BG450" s="201">
        <f>IF(N450="zákl. přenesená",J450,0)</f>
        <v>0</v>
      </c>
      <c r="BH450" s="201">
        <f>IF(N450="sníž. přenesená",J450,0)</f>
        <v>0</v>
      </c>
      <c r="BI450" s="201">
        <f>IF(N450="nulová",J450,0)</f>
        <v>0</v>
      </c>
      <c r="BJ450" s="18" t="s">
        <v>82</v>
      </c>
      <c r="BK450" s="201">
        <f>ROUND(I450*H450,2)</f>
        <v>0</v>
      </c>
      <c r="BL450" s="18" t="s">
        <v>133</v>
      </c>
      <c r="BM450" s="200" t="s">
        <v>763</v>
      </c>
    </row>
    <row r="451" spans="1:65" s="2" customFormat="1" ht="44.25" customHeight="1">
      <c r="A451" s="35"/>
      <c r="B451" s="36"/>
      <c r="C451" s="188" t="s">
        <v>764</v>
      </c>
      <c r="D451" s="188" t="s">
        <v>129</v>
      </c>
      <c r="E451" s="189" t="s">
        <v>765</v>
      </c>
      <c r="F451" s="190" t="s">
        <v>766</v>
      </c>
      <c r="G451" s="191" t="s">
        <v>141</v>
      </c>
      <c r="H451" s="192">
        <v>109.94</v>
      </c>
      <c r="I451" s="193"/>
      <c r="J451" s="194">
        <f>ROUND(I451*H451,2)</f>
        <v>0</v>
      </c>
      <c r="K451" s="195"/>
      <c r="L451" s="40"/>
      <c r="M451" s="196" t="s">
        <v>1</v>
      </c>
      <c r="N451" s="197" t="s">
        <v>39</v>
      </c>
      <c r="O451" s="72"/>
      <c r="P451" s="198">
        <f>O451*H451</f>
        <v>0</v>
      </c>
      <c r="Q451" s="198">
        <v>0</v>
      </c>
      <c r="R451" s="198">
        <f>Q451*H451</f>
        <v>0</v>
      </c>
      <c r="S451" s="198">
        <v>0</v>
      </c>
      <c r="T451" s="199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0" t="s">
        <v>133</v>
      </c>
      <c r="AT451" s="200" t="s">
        <v>129</v>
      </c>
      <c r="AU451" s="200" t="s">
        <v>84</v>
      </c>
      <c r="AY451" s="18" t="s">
        <v>126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8" t="s">
        <v>82</v>
      </c>
      <c r="BK451" s="201">
        <f>ROUND(I451*H451,2)</f>
        <v>0</v>
      </c>
      <c r="BL451" s="18" t="s">
        <v>133</v>
      </c>
      <c r="BM451" s="200" t="s">
        <v>767</v>
      </c>
    </row>
    <row r="452" spans="1:65" s="12" customFormat="1" ht="22.9" customHeight="1">
      <c r="B452" s="172"/>
      <c r="C452" s="173"/>
      <c r="D452" s="174" t="s">
        <v>73</v>
      </c>
      <c r="E452" s="186" t="s">
        <v>768</v>
      </c>
      <c r="F452" s="186" t="s">
        <v>769</v>
      </c>
      <c r="G452" s="173"/>
      <c r="H452" s="173"/>
      <c r="I452" s="176"/>
      <c r="J452" s="187">
        <f>BK452</f>
        <v>0</v>
      </c>
      <c r="K452" s="173"/>
      <c r="L452" s="178"/>
      <c r="M452" s="179"/>
      <c r="N452" s="180"/>
      <c r="O452" s="180"/>
      <c r="P452" s="181">
        <f>P453</f>
        <v>0</v>
      </c>
      <c r="Q452" s="180"/>
      <c r="R452" s="181">
        <f>R453</f>
        <v>0</v>
      </c>
      <c r="S452" s="180"/>
      <c r="T452" s="182">
        <f>T453</f>
        <v>0</v>
      </c>
      <c r="AR452" s="183" t="s">
        <v>82</v>
      </c>
      <c r="AT452" s="184" t="s">
        <v>73</v>
      </c>
      <c r="AU452" s="184" t="s">
        <v>82</v>
      </c>
      <c r="AY452" s="183" t="s">
        <v>126</v>
      </c>
      <c r="BK452" s="185">
        <f>BK453</f>
        <v>0</v>
      </c>
    </row>
    <row r="453" spans="1:65" s="2" customFormat="1" ht="33" customHeight="1">
      <c r="A453" s="35"/>
      <c r="B453" s="36"/>
      <c r="C453" s="188" t="s">
        <v>770</v>
      </c>
      <c r="D453" s="188" t="s">
        <v>129</v>
      </c>
      <c r="E453" s="189" t="s">
        <v>771</v>
      </c>
      <c r="F453" s="190" t="s">
        <v>772</v>
      </c>
      <c r="G453" s="191" t="s">
        <v>141</v>
      </c>
      <c r="H453" s="192">
        <v>1057.116</v>
      </c>
      <c r="I453" s="193"/>
      <c r="J453" s="194">
        <f>ROUND(I453*H453,2)</f>
        <v>0</v>
      </c>
      <c r="K453" s="195"/>
      <c r="L453" s="40"/>
      <c r="M453" s="214" t="s">
        <v>1</v>
      </c>
      <c r="N453" s="215" t="s">
        <v>39</v>
      </c>
      <c r="O453" s="216"/>
      <c r="P453" s="217">
        <f>O453*H453</f>
        <v>0</v>
      </c>
      <c r="Q453" s="217">
        <v>0</v>
      </c>
      <c r="R453" s="217">
        <f>Q453*H453</f>
        <v>0</v>
      </c>
      <c r="S453" s="217">
        <v>0</v>
      </c>
      <c r="T453" s="218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0" t="s">
        <v>133</v>
      </c>
      <c r="AT453" s="200" t="s">
        <v>129</v>
      </c>
      <c r="AU453" s="200" t="s">
        <v>84</v>
      </c>
      <c r="AY453" s="18" t="s">
        <v>126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8" t="s">
        <v>82</v>
      </c>
      <c r="BK453" s="201">
        <f>ROUND(I453*H453,2)</f>
        <v>0</v>
      </c>
      <c r="BL453" s="18" t="s">
        <v>133</v>
      </c>
      <c r="BM453" s="200" t="s">
        <v>773</v>
      </c>
    </row>
    <row r="454" spans="1:65" s="2" customFormat="1" ht="6.95" customHeight="1">
      <c r="A454" s="35"/>
      <c r="B454" s="55"/>
      <c r="C454" s="56"/>
      <c r="D454" s="56"/>
      <c r="E454" s="56"/>
      <c r="F454" s="56"/>
      <c r="G454" s="56"/>
      <c r="H454" s="56"/>
      <c r="I454" s="56"/>
      <c r="J454" s="56"/>
      <c r="K454" s="56"/>
      <c r="L454" s="40"/>
      <c r="M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</row>
  </sheetData>
  <sheetProtection algorithmName="SHA-512" hashValue="5EEyNHrOgY6DotgabrBp2PQz4C5vM29r5rUJu6noCxKuQlpFrgljlcbThhPcUQZmocJH51JfXmrBK1PQFwV7hQ==" saltValue="gBYMK4us0tTzy3o22ss3uV2qCww6ayWK9TADgBQNOHJr3VwfTKDG8H9jnO/zdXEPP8Nqu2HTfMRjWzulL386+A==" spinCount="100000" sheet="1" objects="1" scenarios="1" formatColumns="0" formatRows="0" autoFilter="0"/>
  <autoFilter ref="C125:K453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3" t="str">
        <f>'Rekapitulace stavby'!K6</f>
        <v>Rozšíření místní komunikace a stání cisteren ve Mstěticích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5" t="s">
        <v>774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ROUND((SUM(BE123:BE176)),  2)</f>
        <v>0</v>
      </c>
      <c r="G33" s="35"/>
      <c r="H33" s="35"/>
      <c r="I33" s="125">
        <v>0.21</v>
      </c>
      <c r="J33" s="124">
        <f>ROUND(((SUM(BE123:BE176))*I33),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ROUND((SUM(BF123:BF176)),  2)</f>
        <v>0</v>
      </c>
      <c r="G34" s="35"/>
      <c r="H34" s="35"/>
      <c r="I34" s="125">
        <v>0.15</v>
      </c>
      <c r="J34" s="124">
        <f>ROUND(((SUM(BF123:BF176))*I34),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ROUND((SUM(BG123:BG176)),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ROUND((SUM(BH123:BH176)),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ROUND((SUM(BI123:BI176)),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0" t="str">
        <f>E7</f>
        <v>Rozšíření místní komunikace a stání cisteren ve Mstěticích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SO 102 - Oprava ploch po demolici vrátnice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108</v>
      </c>
      <c r="E97" s="151"/>
      <c r="F97" s="151"/>
      <c r="G97" s="151"/>
      <c r="H97" s="151"/>
      <c r="I97" s="151"/>
      <c r="J97" s="152">
        <f>J124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775</v>
      </c>
      <c r="E98" s="157"/>
      <c r="F98" s="157"/>
      <c r="G98" s="157"/>
      <c r="H98" s="157"/>
      <c r="I98" s="157"/>
      <c r="J98" s="158">
        <f>J125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164</v>
      </c>
      <c r="E99" s="157"/>
      <c r="F99" s="157"/>
      <c r="G99" s="157"/>
      <c r="H99" s="157"/>
      <c r="I99" s="157"/>
      <c r="J99" s="158">
        <f>J142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165</v>
      </c>
      <c r="E100" s="157"/>
      <c r="F100" s="157"/>
      <c r="G100" s="157"/>
      <c r="H100" s="157"/>
      <c r="I100" s="157"/>
      <c r="J100" s="158">
        <f>J157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109</v>
      </c>
      <c r="E101" s="157"/>
      <c r="F101" s="157"/>
      <c r="G101" s="157"/>
      <c r="H101" s="157"/>
      <c r="I101" s="157"/>
      <c r="J101" s="158">
        <f>J160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110</v>
      </c>
      <c r="E102" s="157"/>
      <c r="F102" s="157"/>
      <c r="G102" s="157"/>
      <c r="H102" s="157"/>
      <c r="I102" s="157"/>
      <c r="J102" s="158">
        <f>J167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166</v>
      </c>
      <c r="E103" s="157"/>
      <c r="F103" s="157"/>
      <c r="G103" s="157"/>
      <c r="H103" s="157"/>
      <c r="I103" s="157"/>
      <c r="J103" s="158">
        <f>J175</f>
        <v>0</v>
      </c>
      <c r="K103" s="155"/>
      <c r="L103" s="159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111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10" t="str">
        <f>E7</f>
        <v>Rozšíření místní komunikace a stání cisteren ve Mstěticích</v>
      </c>
      <c r="F113" s="311"/>
      <c r="G113" s="311"/>
      <c r="H113" s="311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101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62" t="str">
        <f>E9</f>
        <v>SO 102 - Oprava ploch po demolici vrátnice</v>
      </c>
      <c r="F115" s="312"/>
      <c r="G115" s="312"/>
      <c r="H115" s="312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30" t="s">
        <v>22</v>
      </c>
      <c r="J117" s="67" t="str">
        <f>IF(J12="","",J12)</f>
        <v>25. 5. 2022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E15</f>
        <v xml:space="preserve"> </v>
      </c>
      <c r="G119" s="37"/>
      <c r="H119" s="37"/>
      <c r="I119" s="30" t="s">
        <v>29</v>
      </c>
      <c r="J119" s="33" t="str">
        <f>E21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27</v>
      </c>
      <c r="D120" s="37"/>
      <c r="E120" s="37"/>
      <c r="F120" s="28" t="str">
        <f>IF(E18="","",E18)</f>
        <v>Vyplň údaj</v>
      </c>
      <c r="G120" s="37"/>
      <c r="H120" s="37"/>
      <c r="I120" s="30" t="s">
        <v>31</v>
      </c>
      <c r="J120" s="33" t="str">
        <f>E24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0"/>
      <c r="B122" s="161"/>
      <c r="C122" s="162" t="s">
        <v>112</v>
      </c>
      <c r="D122" s="163" t="s">
        <v>59</v>
      </c>
      <c r="E122" s="163" t="s">
        <v>55</v>
      </c>
      <c r="F122" s="163" t="s">
        <v>56</v>
      </c>
      <c r="G122" s="163" t="s">
        <v>113</v>
      </c>
      <c r="H122" s="163" t="s">
        <v>114</v>
      </c>
      <c r="I122" s="163" t="s">
        <v>115</v>
      </c>
      <c r="J122" s="164" t="s">
        <v>105</v>
      </c>
      <c r="K122" s="165" t="s">
        <v>116</v>
      </c>
      <c r="L122" s="166"/>
      <c r="M122" s="76" t="s">
        <v>1</v>
      </c>
      <c r="N122" s="77" t="s">
        <v>38</v>
      </c>
      <c r="O122" s="77" t="s">
        <v>117</v>
      </c>
      <c r="P122" s="77" t="s">
        <v>118</v>
      </c>
      <c r="Q122" s="77" t="s">
        <v>119</v>
      </c>
      <c r="R122" s="77" t="s">
        <v>120</v>
      </c>
      <c r="S122" s="77" t="s">
        <v>121</v>
      </c>
      <c r="T122" s="78" t="s">
        <v>122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5"/>
      <c r="B123" s="36"/>
      <c r="C123" s="83" t="s">
        <v>123</v>
      </c>
      <c r="D123" s="37"/>
      <c r="E123" s="37"/>
      <c r="F123" s="37"/>
      <c r="G123" s="37"/>
      <c r="H123" s="37"/>
      <c r="I123" s="37"/>
      <c r="J123" s="167">
        <f>BK123</f>
        <v>0</v>
      </c>
      <c r="K123" s="37"/>
      <c r="L123" s="40"/>
      <c r="M123" s="79"/>
      <c r="N123" s="168"/>
      <c r="O123" s="80"/>
      <c r="P123" s="169">
        <f>P124</f>
        <v>0</v>
      </c>
      <c r="Q123" s="80"/>
      <c r="R123" s="169">
        <f>R124</f>
        <v>2.1545200000000002</v>
      </c>
      <c r="S123" s="80"/>
      <c r="T123" s="170">
        <f>T124</f>
        <v>57.943999999999996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73</v>
      </c>
      <c r="AU123" s="18" t="s">
        <v>107</v>
      </c>
      <c r="BK123" s="171">
        <f>BK124</f>
        <v>0</v>
      </c>
    </row>
    <row r="124" spans="1:65" s="12" customFormat="1" ht="25.9" customHeight="1">
      <c r="B124" s="172"/>
      <c r="C124" s="173"/>
      <c r="D124" s="174" t="s">
        <v>73</v>
      </c>
      <c r="E124" s="175" t="s">
        <v>124</v>
      </c>
      <c r="F124" s="175" t="s">
        <v>125</v>
      </c>
      <c r="G124" s="173"/>
      <c r="H124" s="173"/>
      <c r="I124" s="176"/>
      <c r="J124" s="177">
        <f>BK124</f>
        <v>0</v>
      </c>
      <c r="K124" s="173"/>
      <c r="L124" s="178"/>
      <c r="M124" s="179"/>
      <c r="N124" s="180"/>
      <c r="O124" s="180"/>
      <c r="P124" s="181">
        <f>P125+P142+P157+P160+P167+P175</f>
        <v>0</v>
      </c>
      <c r="Q124" s="180"/>
      <c r="R124" s="181">
        <f>R125+R142+R157+R160+R167+R175</f>
        <v>2.1545200000000002</v>
      </c>
      <c r="S124" s="180"/>
      <c r="T124" s="182">
        <f>T125+T142+T157+T160+T167+T175</f>
        <v>57.943999999999996</v>
      </c>
      <c r="AR124" s="183" t="s">
        <v>82</v>
      </c>
      <c r="AT124" s="184" t="s">
        <v>73</v>
      </c>
      <c r="AU124" s="184" t="s">
        <v>74</v>
      </c>
      <c r="AY124" s="183" t="s">
        <v>126</v>
      </c>
      <c r="BK124" s="185">
        <f>BK125+BK142+BK157+BK160+BK167+BK175</f>
        <v>0</v>
      </c>
    </row>
    <row r="125" spans="1:65" s="12" customFormat="1" ht="22.9" customHeight="1">
      <c r="B125" s="172"/>
      <c r="C125" s="173"/>
      <c r="D125" s="174" t="s">
        <v>73</v>
      </c>
      <c r="E125" s="186" t="s">
        <v>82</v>
      </c>
      <c r="F125" s="186" t="s">
        <v>776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SUM(P126:P141)</f>
        <v>0</v>
      </c>
      <c r="Q125" s="180"/>
      <c r="R125" s="181">
        <f>SUM(R126:R141)</f>
        <v>6.0600000000000011E-3</v>
      </c>
      <c r="S125" s="180"/>
      <c r="T125" s="182">
        <f>SUM(T126:T141)</f>
        <v>56.607999999999997</v>
      </c>
      <c r="AR125" s="183" t="s">
        <v>82</v>
      </c>
      <c r="AT125" s="184" t="s">
        <v>73</v>
      </c>
      <c r="AU125" s="184" t="s">
        <v>82</v>
      </c>
      <c r="AY125" s="183" t="s">
        <v>126</v>
      </c>
      <c r="BK125" s="185">
        <f>SUM(BK126:BK141)</f>
        <v>0</v>
      </c>
    </row>
    <row r="126" spans="1:65" s="2" customFormat="1" ht="24.2" customHeight="1">
      <c r="A126" s="35"/>
      <c r="B126" s="36"/>
      <c r="C126" s="188" t="s">
        <v>82</v>
      </c>
      <c r="D126" s="188" t="s">
        <v>129</v>
      </c>
      <c r="E126" s="189" t="s">
        <v>777</v>
      </c>
      <c r="F126" s="190" t="s">
        <v>778</v>
      </c>
      <c r="G126" s="191" t="s">
        <v>176</v>
      </c>
      <c r="H126" s="192">
        <v>2</v>
      </c>
      <c r="I126" s="193"/>
      <c r="J126" s="194">
        <f t="shared" ref="J126:J138" si="0">ROUND(I126*H126,2)</f>
        <v>0</v>
      </c>
      <c r="K126" s="195"/>
      <c r="L126" s="40"/>
      <c r="M126" s="196" t="s">
        <v>1</v>
      </c>
      <c r="N126" s="197" t="s">
        <v>39</v>
      </c>
      <c r="O126" s="72"/>
      <c r="P126" s="198">
        <f t="shared" ref="P126:P138" si="1">O126*H126</f>
        <v>0</v>
      </c>
      <c r="Q126" s="198">
        <v>0</v>
      </c>
      <c r="R126" s="198">
        <f t="shared" ref="R126:R138" si="2">Q126*H126</f>
        <v>0</v>
      </c>
      <c r="S126" s="198">
        <v>0</v>
      </c>
      <c r="T126" s="199">
        <f t="shared" ref="T126:T138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133</v>
      </c>
      <c r="AT126" s="200" t="s">
        <v>129</v>
      </c>
      <c r="AU126" s="200" t="s">
        <v>84</v>
      </c>
      <c r="AY126" s="18" t="s">
        <v>126</v>
      </c>
      <c r="BE126" s="201">
        <f t="shared" ref="BE126:BE138" si="4">IF(N126="základní",J126,0)</f>
        <v>0</v>
      </c>
      <c r="BF126" s="201">
        <f t="shared" ref="BF126:BF138" si="5">IF(N126="snížená",J126,0)</f>
        <v>0</v>
      </c>
      <c r="BG126" s="201">
        <f t="shared" ref="BG126:BG138" si="6">IF(N126="zákl. přenesená",J126,0)</f>
        <v>0</v>
      </c>
      <c r="BH126" s="201">
        <f t="shared" ref="BH126:BH138" si="7">IF(N126="sníž. přenesená",J126,0)</f>
        <v>0</v>
      </c>
      <c r="BI126" s="201">
        <f t="shared" ref="BI126:BI138" si="8">IF(N126="nulová",J126,0)</f>
        <v>0</v>
      </c>
      <c r="BJ126" s="18" t="s">
        <v>82</v>
      </c>
      <c r="BK126" s="201">
        <f t="shared" ref="BK126:BK138" si="9">ROUND(I126*H126,2)</f>
        <v>0</v>
      </c>
      <c r="BL126" s="18" t="s">
        <v>133</v>
      </c>
      <c r="BM126" s="200" t="s">
        <v>779</v>
      </c>
    </row>
    <row r="127" spans="1:65" s="2" customFormat="1" ht="16.5" customHeight="1">
      <c r="A127" s="35"/>
      <c r="B127" s="36"/>
      <c r="C127" s="188" t="s">
        <v>84</v>
      </c>
      <c r="D127" s="188" t="s">
        <v>129</v>
      </c>
      <c r="E127" s="189" t="s">
        <v>206</v>
      </c>
      <c r="F127" s="190" t="s">
        <v>207</v>
      </c>
      <c r="G127" s="191" t="s">
        <v>176</v>
      </c>
      <c r="H127" s="192">
        <v>2</v>
      </c>
      <c r="I127" s="193"/>
      <c r="J127" s="194">
        <f t="shared" si="0"/>
        <v>0</v>
      </c>
      <c r="K127" s="195"/>
      <c r="L127" s="40"/>
      <c r="M127" s="196" t="s">
        <v>1</v>
      </c>
      <c r="N127" s="197" t="s">
        <v>39</v>
      </c>
      <c r="O127" s="72"/>
      <c r="P127" s="198">
        <f t="shared" si="1"/>
        <v>0</v>
      </c>
      <c r="Q127" s="198">
        <v>0</v>
      </c>
      <c r="R127" s="198">
        <f t="shared" si="2"/>
        <v>0</v>
      </c>
      <c r="S127" s="198">
        <v>0</v>
      </c>
      <c r="T127" s="199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133</v>
      </c>
      <c r="AT127" s="200" t="s">
        <v>129</v>
      </c>
      <c r="AU127" s="200" t="s">
        <v>84</v>
      </c>
      <c r="AY127" s="18" t="s">
        <v>126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8" t="s">
        <v>82</v>
      </c>
      <c r="BK127" s="201">
        <f t="shared" si="9"/>
        <v>0</v>
      </c>
      <c r="BL127" s="18" t="s">
        <v>133</v>
      </c>
      <c r="BM127" s="200" t="s">
        <v>780</v>
      </c>
    </row>
    <row r="128" spans="1:65" s="2" customFormat="1" ht="24.2" customHeight="1">
      <c r="A128" s="35"/>
      <c r="B128" s="36"/>
      <c r="C128" s="188" t="s">
        <v>143</v>
      </c>
      <c r="D128" s="188" t="s">
        <v>129</v>
      </c>
      <c r="E128" s="189" t="s">
        <v>781</v>
      </c>
      <c r="F128" s="190" t="s">
        <v>782</v>
      </c>
      <c r="G128" s="191" t="s">
        <v>170</v>
      </c>
      <c r="H128" s="192">
        <v>24</v>
      </c>
      <c r="I128" s="193"/>
      <c r="J128" s="194">
        <f t="shared" si="0"/>
        <v>0</v>
      </c>
      <c r="K128" s="195"/>
      <c r="L128" s="40"/>
      <c r="M128" s="196" t="s">
        <v>1</v>
      </c>
      <c r="N128" s="197" t="s">
        <v>39</v>
      </c>
      <c r="O128" s="72"/>
      <c r="P128" s="198">
        <f t="shared" si="1"/>
        <v>0</v>
      </c>
      <c r="Q128" s="198">
        <v>0</v>
      </c>
      <c r="R128" s="198">
        <f t="shared" si="2"/>
        <v>0</v>
      </c>
      <c r="S128" s="198">
        <v>0.28999999999999998</v>
      </c>
      <c r="T128" s="199">
        <f t="shared" si="3"/>
        <v>6.9599999999999991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133</v>
      </c>
      <c r="AT128" s="200" t="s">
        <v>129</v>
      </c>
      <c r="AU128" s="200" t="s">
        <v>84</v>
      </c>
      <c r="AY128" s="18" t="s">
        <v>126</v>
      </c>
      <c r="BE128" s="201">
        <f t="shared" si="4"/>
        <v>0</v>
      </c>
      <c r="BF128" s="201">
        <f t="shared" si="5"/>
        <v>0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18" t="s">
        <v>82</v>
      </c>
      <c r="BK128" s="201">
        <f t="shared" si="9"/>
        <v>0</v>
      </c>
      <c r="BL128" s="18" t="s">
        <v>133</v>
      </c>
      <c r="BM128" s="200" t="s">
        <v>783</v>
      </c>
    </row>
    <row r="129" spans="1:65" s="2" customFormat="1" ht="24.2" customHeight="1">
      <c r="A129" s="35"/>
      <c r="B129" s="36"/>
      <c r="C129" s="188" t="s">
        <v>133</v>
      </c>
      <c r="D129" s="188" t="s">
        <v>129</v>
      </c>
      <c r="E129" s="189" t="s">
        <v>784</v>
      </c>
      <c r="F129" s="190" t="s">
        <v>785</v>
      </c>
      <c r="G129" s="191" t="s">
        <v>170</v>
      </c>
      <c r="H129" s="192">
        <v>30</v>
      </c>
      <c r="I129" s="193"/>
      <c r="J129" s="194">
        <f t="shared" si="0"/>
        <v>0</v>
      </c>
      <c r="K129" s="195"/>
      <c r="L129" s="40"/>
      <c r="M129" s="196" t="s">
        <v>1</v>
      </c>
      <c r="N129" s="197" t="s">
        <v>39</v>
      </c>
      <c r="O129" s="72"/>
      <c r="P129" s="198">
        <f t="shared" si="1"/>
        <v>0</v>
      </c>
      <c r="Q129" s="198">
        <v>0</v>
      </c>
      <c r="R129" s="198">
        <f t="shared" si="2"/>
        <v>0</v>
      </c>
      <c r="S129" s="198">
        <v>0.625</v>
      </c>
      <c r="T129" s="199">
        <f t="shared" si="3"/>
        <v>18.75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133</v>
      </c>
      <c r="AT129" s="200" t="s">
        <v>129</v>
      </c>
      <c r="AU129" s="200" t="s">
        <v>84</v>
      </c>
      <c r="AY129" s="18" t="s">
        <v>126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8" t="s">
        <v>82</v>
      </c>
      <c r="BK129" s="201">
        <f t="shared" si="9"/>
        <v>0</v>
      </c>
      <c r="BL129" s="18" t="s">
        <v>133</v>
      </c>
      <c r="BM129" s="200" t="s">
        <v>786</v>
      </c>
    </row>
    <row r="130" spans="1:65" s="2" customFormat="1" ht="24.2" customHeight="1">
      <c r="A130" s="35"/>
      <c r="B130" s="36"/>
      <c r="C130" s="188" t="s">
        <v>151</v>
      </c>
      <c r="D130" s="188" t="s">
        <v>129</v>
      </c>
      <c r="E130" s="189" t="s">
        <v>225</v>
      </c>
      <c r="F130" s="190" t="s">
        <v>226</v>
      </c>
      <c r="G130" s="191" t="s">
        <v>170</v>
      </c>
      <c r="H130" s="192">
        <v>74</v>
      </c>
      <c r="I130" s="193"/>
      <c r="J130" s="194">
        <f t="shared" si="0"/>
        <v>0</v>
      </c>
      <c r="K130" s="195"/>
      <c r="L130" s="40"/>
      <c r="M130" s="196" t="s">
        <v>1</v>
      </c>
      <c r="N130" s="197" t="s">
        <v>39</v>
      </c>
      <c r="O130" s="72"/>
      <c r="P130" s="198">
        <f t="shared" si="1"/>
        <v>0</v>
      </c>
      <c r="Q130" s="198">
        <v>3.0000000000000001E-5</v>
      </c>
      <c r="R130" s="198">
        <f t="shared" si="2"/>
        <v>2.2200000000000002E-3</v>
      </c>
      <c r="S130" s="198">
        <v>9.1999999999999998E-2</v>
      </c>
      <c r="T130" s="199">
        <f t="shared" si="3"/>
        <v>6.8079999999999998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133</v>
      </c>
      <c r="AT130" s="200" t="s">
        <v>129</v>
      </c>
      <c r="AU130" s="200" t="s">
        <v>84</v>
      </c>
      <c r="AY130" s="18" t="s">
        <v>126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8" t="s">
        <v>82</v>
      </c>
      <c r="BK130" s="201">
        <f t="shared" si="9"/>
        <v>0</v>
      </c>
      <c r="BL130" s="18" t="s">
        <v>133</v>
      </c>
      <c r="BM130" s="200" t="s">
        <v>787</v>
      </c>
    </row>
    <row r="131" spans="1:65" s="2" customFormat="1" ht="24.2" customHeight="1">
      <c r="A131" s="35"/>
      <c r="B131" s="36"/>
      <c r="C131" s="188" t="s">
        <v>155</v>
      </c>
      <c r="D131" s="188" t="s">
        <v>129</v>
      </c>
      <c r="E131" s="189" t="s">
        <v>229</v>
      </c>
      <c r="F131" s="190" t="s">
        <v>230</v>
      </c>
      <c r="G131" s="191" t="s">
        <v>170</v>
      </c>
      <c r="H131" s="192">
        <v>48</v>
      </c>
      <c r="I131" s="193"/>
      <c r="J131" s="194">
        <f t="shared" si="0"/>
        <v>0</v>
      </c>
      <c r="K131" s="195"/>
      <c r="L131" s="40"/>
      <c r="M131" s="196" t="s">
        <v>1</v>
      </c>
      <c r="N131" s="197" t="s">
        <v>39</v>
      </c>
      <c r="O131" s="72"/>
      <c r="P131" s="198">
        <f t="shared" si="1"/>
        <v>0</v>
      </c>
      <c r="Q131" s="198">
        <v>8.0000000000000007E-5</v>
      </c>
      <c r="R131" s="198">
        <f t="shared" si="2"/>
        <v>3.8400000000000005E-3</v>
      </c>
      <c r="S131" s="198">
        <v>0.23</v>
      </c>
      <c r="T131" s="199">
        <f t="shared" si="3"/>
        <v>11.040000000000001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133</v>
      </c>
      <c r="AT131" s="200" t="s">
        <v>129</v>
      </c>
      <c r="AU131" s="200" t="s">
        <v>84</v>
      </c>
      <c r="AY131" s="18" t="s">
        <v>126</v>
      </c>
      <c r="BE131" s="201">
        <f t="shared" si="4"/>
        <v>0</v>
      </c>
      <c r="BF131" s="201">
        <f t="shared" si="5"/>
        <v>0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8" t="s">
        <v>82</v>
      </c>
      <c r="BK131" s="201">
        <f t="shared" si="9"/>
        <v>0</v>
      </c>
      <c r="BL131" s="18" t="s">
        <v>133</v>
      </c>
      <c r="BM131" s="200" t="s">
        <v>788</v>
      </c>
    </row>
    <row r="132" spans="1:65" s="2" customFormat="1" ht="16.5" customHeight="1">
      <c r="A132" s="35"/>
      <c r="B132" s="36"/>
      <c r="C132" s="188" t="s">
        <v>193</v>
      </c>
      <c r="D132" s="188" t="s">
        <v>129</v>
      </c>
      <c r="E132" s="189" t="s">
        <v>234</v>
      </c>
      <c r="F132" s="190" t="s">
        <v>235</v>
      </c>
      <c r="G132" s="191" t="s">
        <v>236</v>
      </c>
      <c r="H132" s="192">
        <v>45</v>
      </c>
      <c r="I132" s="193"/>
      <c r="J132" s="194">
        <f t="shared" si="0"/>
        <v>0</v>
      </c>
      <c r="K132" s="195"/>
      <c r="L132" s="40"/>
      <c r="M132" s="196" t="s">
        <v>1</v>
      </c>
      <c r="N132" s="197" t="s">
        <v>39</v>
      </c>
      <c r="O132" s="72"/>
      <c r="P132" s="198">
        <f t="shared" si="1"/>
        <v>0</v>
      </c>
      <c r="Q132" s="198">
        <v>0</v>
      </c>
      <c r="R132" s="198">
        <f t="shared" si="2"/>
        <v>0</v>
      </c>
      <c r="S132" s="198">
        <v>0.28999999999999998</v>
      </c>
      <c r="T132" s="199">
        <f t="shared" si="3"/>
        <v>13.049999999999999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133</v>
      </c>
      <c r="AT132" s="200" t="s">
        <v>129</v>
      </c>
      <c r="AU132" s="200" t="s">
        <v>84</v>
      </c>
      <c r="AY132" s="18" t="s">
        <v>126</v>
      </c>
      <c r="BE132" s="201">
        <f t="shared" si="4"/>
        <v>0</v>
      </c>
      <c r="BF132" s="201">
        <f t="shared" si="5"/>
        <v>0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8" t="s">
        <v>82</v>
      </c>
      <c r="BK132" s="201">
        <f t="shared" si="9"/>
        <v>0</v>
      </c>
      <c r="BL132" s="18" t="s">
        <v>133</v>
      </c>
      <c r="BM132" s="200" t="s">
        <v>789</v>
      </c>
    </row>
    <row r="133" spans="1:65" s="2" customFormat="1" ht="24.2" customHeight="1">
      <c r="A133" s="35"/>
      <c r="B133" s="36"/>
      <c r="C133" s="188" t="s">
        <v>197</v>
      </c>
      <c r="D133" s="188" t="s">
        <v>129</v>
      </c>
      <c r="E133" s="189" t="s">
        <v>790</v>
      </c>
      <c r="F133" s="190" t="s">
        <v>791</v>
      </c>
      <c r="G133" s="191" t="s">
        <v>170</v>
      </c>
      <c r="H133" s="192">
        <v>47</v>
      </c>
      <c r="I133" s="193"/>
      <c r="J133" s="194">
        <f t="shared" si="0"/>
        <v>0</v>
      </c>
      <c r="K133" s="195"/>
      <c r="L133" s="40"/>
      <c r="M133" s="196" t="s">
        <v>1</v>
      </c>
      <c r="N133" s="197" t="s">
        <v>39</v>
      </c>
      <c r="O133" s="72"/>
      <c r="P133" s="198">
        <f t="shared" si="1"/>
        <v>0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133</v>
      </c>
      <c r="AT133" s="200" t="s">
        <v>129</v>
      </c>
      <c r="AU133" s="200" t="s">
        <v>84</v>
      </c>
      <c r="AY133" s="18" t="s">
        <v>126</v>
      </c>
      <c r="BE133" s="201">
        <f t="shared" si="4"/>
        <v>0</v>
      </c>
      <c r="BF133" s="201">
        <f t="shared" si="5"/>
        <v>0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8" t="s">
        <v>82</v>
      </c>
      <c r="BK133" s="201">
        <f t="shared" si="9"/>
        <v>0</v>
      </c>
      <c r="BL133" s="18" t="s">
        <v>133</v>
      </c>
      <c r="BM133" s="200" t="s">
        <v>792</v>
      </c>
    </row>
    <row r="134" spans="1:65" s="2" customFormat="1" ht="24.2" customHeight="1">
      <c r="A134" s="35"/>
      <c r="B134" s="36"/>
      <c r="C134" s="188" t="s">
        <v>127</v>
      </c>
      <c r="D134" s="188" t="s">
        <v>129</v>
      </c>
      <c r="E134" s="189" t="s">
        <v>793</v>
      </c>
      <c r="F134" s="190" t="s">
        <v>794</v>
      </c>
      <c r="G134" s="191" t="s">
        <v>176</v>
      </c>
      <c r="H134" s="192">
        <v>2</v>
      </c>
      <c r="I134" s="193"/>
      <c r="J134" s="194">
        <f t="shared" si="0"/>
        <v>0</v>
      </c>
      <c r="K134" s="195"/>
      <c r="L134" s="40"/>
      <c r="M134" s="196" t="s">
        <v>1</v>
      </c>
      <c r="N134" s="197" t="s">
        <v>39</v>
      </c>
      <c r="O134" s="72"/>
      <c r="P134" s="198">
        <f t="shared" si="1"/>
        <v>0</v>
      </c>
      <c r="Q134" s="198">
        <v>0</v>
      </c>
      <c r="R134" s="198">
        <f t="shared" si="2"/>
        <v>0</v>
      </c>
      <c r="S134" s="198">
        <v>0</v>
      </c>
      <c r="T134" s="199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133</v>
      </c>
      <c r="AT134" s="200" t="s">
        <v>129</v>
      </c>
      <c r="AU134" s="200" t="s">
        <v>84</v>
      </c>
      <c r="AY134" s="18" t="s">
        <v>126</v>
      </c>
      <c r="BE134" s="201">
        <f t="shared" si="4"/>
        <v>0</v>
      </c>
      <c r="BF134" s="201">
        <f t="shared" si="5"/>
        <v>0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8" t="s">
        <v>82</v>
      </c>
      <c r="BK134" s="201">
        <f t="shared" si="9"/>
        <v>0</v>
      </c>
      <c r="BL134" s="18" t="s">
        <v>133</v>
      </c>
      <c r="BM134" s="200" t="s">
        <v>795</v>
      </c>
    </row>
    <row r="135" spans="1:65" s="2" customFormat="1" ht="24.2" customHeight="1">
      <c r="A135" s="35"/>
      <c r="B135" s="36"/>
      <c r="C135" s="188" t="s">
        <v>205</v>
      </c>
      <c r="D135" s="188" t="s">
        <v>129</v>
      </c>
      <c r="E135" s="189" t="s">
        <v>278</v>
      </c>
      <c r="F135" s="190" t="s">
        <v>279</v>
      </c>
      <c r="G135" s="191" t="s">
        <v>176</v>
      </c>
      <c r="H135" s="192">
        <v>2</v>
      </c>
      <c r="I135" s="193"/>
      <c r="J135" s="194">
        <f t="shared" si="0"/>
        <v>0</v>
      </c>
      <c r="K135" s="195"/>
      <c r="L135" s="40"/>
      <c r="M135" s="196" t="s">
        <v>1</v>
      </c>
      <c r="N135" s="197" t="s">
        <v>39</v>
      </c>
      <c r="O135" s="72"/>
      <c r="P135" s="198">
        <f t="shared" si="1"/>
        <v>0</v>
      </c>
      <c r="Q135" s="198">
        <v>0</v>
      </c>
      <c r="R135" s="198">
        <f t="shared" si="2"/>
        <v>0</v>
      </c>
      <c r="S135" s="198">
        <v>0</v>
      </c>
      <c r="T135" s="199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133</v>
      </c>
      <c r="AT135" s="200" t="s">
        <v>129</v>
      </c>
      <c r="AU135" s="200" t="s">
        <v>84</v>
      </c>
      <c r="AY135" s="18" t="s">
        <v>126</v>
      </c>
      <c r="BE135" s="201">
        <f t="shared" si="4"/>
        <v>0</v>
      </c>
      <c r="BF135" s="201">
        <f t="shared" si="5"/>
        <v>0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8" t="s">
        <v>82</v>
      </c>
      <c r="BK135" s="201">
        <f t="shared" si="9"/>
        <v>0</v>
      </c>
      <c r="BL135" s="18" t="s">
        <v>133</v>
      </c>
      <c r="BM135" s="200" t="s">
        <v>796</v>
      </c>
    </row>
    <row r="136" spans="1:65" s="2" customFormat="1" ht="33" customHeight="1">
      <c r="A136" s="35"/>
      <c r="B136" s="36"/>
      <c r="C136" s="188" t="s">
        <v>209</v>
      </c>
      <c r="D136" s="188" t="s">
        <v>129</v>
      </c>
      <c r="E136" s="189" t="s">
        <v>797</v>
      </c>
      <c r="F136" s="190" t="s">
        <v>798</v>
      </c>
      <c r="G136" s="191" t="s">
        <v>176</v>
      </c>
      <c r="H136" s="192">
        <v>2</v>
      </c>
      <c r="I136" s="193"/>
      <c r="J136" s="194">
        <f t="shared" si="0"/>
        <v>0</v>
      </c>
      <c r="K136" s="195"/>
      <c r="L136" s="40"/>
      <c r="M136" s="196" t="s">
        <v>1</v>
      </c>
      <c r="N136" s="197" t="s">
        <v>39</v>
      </c>
      <c r="O136" s="72"/>
      <c r="P136" s="198">
        <f t="shared" si="1"/>
        <v>0</v>
      </c>
      <c r="Q136" s="198">
        <v>0</v>
      </c>
      <c r="R136" s="198">
        <f t="shared" si="2"/>
        <v>0</v>
      </c>
      <c r="S136" s="198">
        <v>0</v>
      </c>
      <c r="T136" s="199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133</v>
      </c>
      <c r="AT136" s="200" t="s">
        <v>129</v>
      </c>
      <c r="AU136" s="200" t="s">
        <v>84</v>
      </c>
      <c r="AY136" s="18" t="s">
        <v>126</v>
      </c>
      <c r="BE136" s="201">
        <f t="shared" si="4"/>
        <v>0</v>
      </c>
      <c r="BF136" s="201">
        <f t="shared" si="5"/>
        <v>0</v>
      </c>
      <c r="BG136" s="201">
        <f t="shared" si="6"/>
        <v>0</v>
      </c>
      <c r="BH136" s="201">
        <f t="shared" si="7"/>
        <v>0</v>
      </c>
      <c r="BI136" s="201">
        <f t="shared" si="8"/>
        <v>0</v>
      </c>
      <c r="BJ136" s="18" t="s">
        <v>82</v>
      </c>
      <c r="BK136" s="201">
        <f t="shared" si="9"/>
        <v>0</v>
      </c>
      <c r="BL136" s="18" t="s">
        <v>133</v>
      </c>
      <c r="BM136" s="200" t="s">
        <v>799</v>
      </c>
    </row>
    <row r="137" spans="1:65" s="2" customFormat="1" ht="24.2" customHeight="1">
      <c r="A137" s="35"/>
      <c r="B137" s="36"/>
      <c r="C137" s="188" t="s">
        <v>213</v>
      </c>
      <c r="D137" s="188" t="s">
        <v>129</v>
      </c>
      <c r="E137" s="189" t="s">
        <v>327</v>
      </c>
      <c r="F137" s="190" t="s">
        <v>328</v>
      </c>
      <c r="G137" s="191" t="s">
        <v>176</v>
      </c>
      <c r="H137" s="192">
        <v>2</v>
      </c>
      <c r="I137" s="193"/>
      <c r="J137" s="194">
        <f t="shared" si="0"/>
        <v>0</v>
      </c>
      <c r="K137" s="195"/>
      <c r="L137" s="40"/>
      <c r="M137" s="196" t="s">
        <v>1</v>
      </c>
      <c r="N137" s="197" t="s">
        <v>39</v>
      </c>
      <c r="O137" s="72"/>
      <c r="P137" s="198">
        <f t="shared" si="1"/>
        <v>0</v>
      </c>
      <c r="Q137" s="198">
        <v>0</v>
      </c>
      <c r="R137" s="198">
        <f t="shared" si="2"/>
        <v>0</v>
      </c>
      <c r="S137" s="198">
        <v>0</v>
      </c>
      <c r="T137" s="199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133</v>
      </c>
      <c r="AT137" s="200" t="s">
        <v>129</v>
      </c>
      <c r="AU137" s="200" t="s">
        <v>84</v>
      </c>
      <c r="AY137" s="18" t="s">
        <v>126</v>
      </c>
      <c r="BE137" s="201">
        <f t="shared" si="4"/>
        <v>0</v>
      </c>
      <c r="BF137" s="201">
        <f t="shared" si="5"/>
        <v>0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18" t="s">
        <v>82</v>
      </c>
      <c r="BK137" s="201">
        <f t="shared" si="9"/>
        <v>0</v>
      </c>
      <c r="BL137" s="18" t="s">
        <v>133</v>
      </c>
      <c r="BM137" s="200" t="s">
        <v>800</v>
      </c>
    </row>
    <row r="138" spans="1:65" s="2" customFormat="1" ht="37.9" customHeight="1">
      <c r="A138" s="35"/>
      <c r="B138" s="36"/>
      <c r="C138" s="188" t="s">
        <v>219</v>
      </c>
      <c r="D138" s="188" t="s">
        <v>129</v>
      </c>
      <c r="E138" s="189" t="s">
        <v>340</v>
      </c>
      <c r="F138" s="190" t="s">
        <v>341</v>
      </c>
      <c r="G138" s="191" t="s">
        <v>132</v>
      </c>
      <c r="H138" s="192">
        <v>7.05</v>
      </c>
      <c r="I138" s="193"/>
      <c r="J138" s="194">
        <f t="shared" si="0"/>
        <v>0</v>
      </c>
      <c r="K138" s="195"/>
      <c r="L138" s="40"/>
      <c r="M138" s="196" t="s">
        <v>1</v>
      </c>
      <c r="N138" s="197" t="s">
        <v>39</v>
      </c>
      <c r="O138" s="72"/>
      <c r="P138" s="198">
        <f t="shared" si="1"/>
        <v>0</v>
      </c>
      <c r="Q138" s="198">
        <v>0</v>
      </c>
      <c r="R138" s="198">
        <f t="shared" si="2"/>
        <v>0</v>
      </c>
      <c r="S138" s="198">
        <v>0</v>
      </c>
      <c r="T138" s="199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133</v>
      </c>
      <c r="AT138" s="200" t="s">
        <v>129</v>
      </c>
      <c r="AU138" s="200" t="s">
        <v>84</v>
      </c>
      <c r="AY138" s="18" t="s">
        <v>126</v>
      </c>
      <c r="BE138" s="201">
        <f t="shared" si="4"/>
        <v>0</v>
      </c>
      <c r="BF138" s="201">
        <f t="shared" si="5"/>
        <v>0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8" t="s">
        <v>82</v>
      </c>
      <c r="BK138" s="201">
        <f t="shared" si="9"/>
        <v>0</v>
      </c>
      <c r="BL138" s="18" t="s">
        <v>133</v>
      </c>
      <c r="BM138" s="200" t="s">
        <v>801</v>
      </c>
    </row>
    <row r="139" spans="1:65" s="13" customFormat="1" ht="11.25">
      <c r="B139" s="202"/>
      <c r="C139" s="203"/>
      <c r="D139" s="204" t="s">
        <v>135</v>
      </c>
      <c r="E139" s="205" t="s">
        <v>1</v>
      </c>
      <c r="F139" s="206" t="s">
        <v>802</v>
      </c>
      <c r="G139" s="203"/>
      <c r="H139" s="207">
        <v>7.05</v>
      </c>
      <c r="I139" s="208"/>
      <c r="J139" s="203"/>
      <c r="K139" s="203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135</v>
      </c>
      <c r="AU139" s="213" t="s">
        <v>84</v>
      </c>
      <c r="AV139" s="13" t="s">
        <v>84</v>
      </c>
      <c r="AW139" s="13" t="s">
        <v>30</v>
      </c>
      <c r="AX139" s="13" t="s">
        <v>82</v>
      </c>
      <c r="AY139" s="213" t="s">
        <v>126</v>
      </c>
    </row>
    <row r="140" spans="1:65" s="2" customFormat="1" ht="24.2" customHeight="1">
      <c r="A140" s="35"/>
      <c r="B140" s="36"/>
      <c r="C140" s="188" t="s">
        <v>224</v>
      </c>
      <c r="D140" s="188" t="s">
        <v>129</v>
      </c>
      <c r="E140" s="189" t="s">
        <v>376</v>
      </c>
      <c r="F140" s="190" t="s">
        <v>377</v>
      </c>
      <c r="G140" s="191" t="s">
        <v>132</v>
      </c>
      <c r="H140" s="192">
        <v>7.05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39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133</v>
      </c>
      <c r="AT140" s="200" t="s">
        <v>129</v>
      </c>
      <c r="AU140" s="200" t="s">
        <v>84</v>
      </c>
      <c r="AY140" s="18" t="s">
        <v>126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82</v>
      </c>
      <c r="BK140" s="201">
        <f>ROUND(I140*H140,2)</f>
        <v>0</v>
      </c>
      <c r="BL140" s="18" t="s">
        <v>133</v>
      </c>
      <c r="BM140" s="200" t="s">
        <v>803</v>
      </c>
    </row>
    <row r="141" spans="1:65" s="2" customFormat="1" ht="24.2" customHeight="1">
      <c r="A141" s="35"/>
      <c r="B141" s="36"/>
      <c r="C141" s="188" t="s">
        <v>8</v>
      </c>
      <c r="D141" s="188" t="s">
        <v>129</v>
      </c>
      <c r="E141" s="189" t="s">
        <v>417</v>
      </c>
      <c r="F141" s="190" t="s">
        <v>418</v>
      </c>
      <c r="G141" s="191" t="s">
        <v>170</v>
      </c>
      <c r="H141" s="192">
        <v>106</v>
      </c>
      <c r="I141" s="193"/>
      <c r="J141" s="194">
        <f>ROUND(I141*H141,2)</f>
        <v>0</v>
      </c>
      <c r="K141" s="195"/>
      <c r="L141" s="40"/>
      <c r="M141" s="196" t="s">
        <v>1</v>
      </c>
      <c r="N141" s="197" t="s">
        <v>39</v>
      </c>
      <c r="O141" s="72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133</v>
      </c>
      <c r="AT141" s="200" t="s">
        <v>129</v>
      </c>
      <c r="AU141" s="200" t="s">
        <v>84</v>
      </c>
      <c r="AY141" s="18" t="s">
        <v>126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82</v>
      </c>
      <c r="BK141" s="201">
        <f>ROUND(I141*H141,2)</f>
        <v>0</v>
      </c>
      <c r="BL141" s="18" t="s">
        <v>133</v>
      </c>
      <c r="BM141" s="200" t="s">
        <v>804</v>
      </c>
    </row>
    <row r="142" spans="1:65" s="12" customFormat="1" ht="22.9" customHeight="1">
      <c r="B142" s="172"/>
      <c r="C142" s="173"/>
      <c r="D142" s="174" t="s">
        <v>73</v>
      </c>
      <c r="E142" s="186" t="s">
        <v>151</v>
      </c>
      <c r="F142" s="186" t="s">
        <v>515</v>
      </c>
      <c r="G142" s="173"/>
      <c r="H142" s="173"/>
      <c r="I142" s="176"/>
      <c r="J142" s="187">
        <f>BK142</f>
        <v>0</v>
      </c>
      <c r="K142" s="173"/>
      <c r="L142" s="178"/>
      <c r="M142" s="179"/>
      <c r="N142" s="180"/>
      <c r="O142" s="180"/>
      <c r="P142" s="181">
        <f>SUM(P143:P156)</f>
        <v>0</v>
      </c>
      <c r="Q142" s="180"/>
      <c r="R142" s="181">
        <f>SUM(R143:R156)</f>
        <v>0</v>
      </c>
      <c r="S142" s="180"/>
      <c r="T142" s="182">
        <f>SUM(T143:T156)</f>
        <v>0</v>
      </c>
      <c r="AR142" s="183" t="s">
        <v>82</v>
      </c>
      <c r="AT142" s="184" t="s">
        <v>73</v>
      </c>
      <c r="AU142" s="184" t="s">
        <v>82</v>
      </c>
      <c r="AY142" s="183" t="s">
        <v>126</v>
      </c>
      <c r="BK142" s="185">
        <f>SUM(BK143:BK156)</f>
        <v>0</v>
      </c>
    </row>
    <row r="143" spans="1:65" s="2" customFormat="1" ht="24.2" customHeight="1">
      <c r="A143" s="35"/>
      <c r="B143" s="36"/>
      <c r="C143" s="188" t="s">
        <v>233</v>
      </c>
      <c r="D143" s="188" t="s">
        <v>129</v>
      </c>
      <c r="E143" s="189" t="s">
        <v>525</v>
      </c>
      <c r="F143" s="190" t="s">
        <v>526</v>
      </c>
      <c r="G143" s="191" t="s">
        <v>170</v>
      </c>
      <c r="H143" s="192">
        <v>106</v>
      </c>
      <c r="I143" s="193"/>
      <c r="J143" s="194">
        <f>ROUND(I143*H143,2)</f>
        <v>0</v>
      </c>
      <c r="K143" s="195"/>
      <c r="L143" s="40"/>
      <c r="M143" s="196" t="s">
        <v>1</v>
      </c>
      <c r="N143" s="197" t="s">
        <v>39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133</v>
      </c>
      <c r="AT143" s="200" t="s">
        <v>129</v>
      </c>
      <c r="AU143" s="200" t="s">
        <v>84</v>
      </c>
      <c r="AY143" s="18" t="s">
        <v>126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82</v>
      </c>
      <c r="BK143" s="201">
        <f>ROUND(I143*H143,2)</f>
        <v>0</v>
      </c>
      <c r="BL143" s="18" t="s">
        <v>133</v>
      </c>
      <c r="BM143" s="200" t="s">
        <v>805</v>
      </c>
    </row>
    <row r="144" spans="1:65" s="2" customFormat="1" ht="33" customHeight="1">
      <c r="A144" s="35"/>
      <c r="B144" s="36"/>
      <c r="C144" s="188" t="s">
        <v>239</v>
      </c>
      <c r="D144" s="188" t="s">
        <v>129</v>
      </c>
      <c r="E144" s="189" t="s">
        <v>534</v>
      </c>
      <c r="F144" s="190" t="s">
        <v>535</v>
      </c>
      <c r="G144" s="191" t="s">
        <v>170</v>
      </c>
      <c r="H144" s="192">
        <v>129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39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133</v>
      </c>
      <c r="AT144" s="200" t="s">
        <v>129</v>
      </c>
      <c r="AU144" s="200" t="s">
        <v>84</v>
      </c>
      <c r="AY144" s="18" t="s">
        <v>126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82</v>
      </c>
      <c r="BK144" s="201">
        <f>ROUND(I144*H144,2)</f>
        <v>0</v>
      </c>
      <c r="BL144" s="18" t="s">
        <v>133</v>
      </c>
      <c r="BM144" s="200" t="s">
        <v>806</v>
      </c>
    </row>
    <row r="145" spans="1:65" s="13" customFormat="1" ht="11.25">
      <c r="B145" s="202"/>
      <c r="C145" s="203"/>
      <c r="D145" s="204" t="s">
        <v>135</v>
      </c>
      <c r="E145" s="205" t="s">
        <v>1</v>
      </c>
      <c r="F145" s="206" t="s">
        <v>752</v>
      </c>
      <c r="G145" s="203"/>
      <c r="H145" s="207">
        <v>129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135</v>
      </c>
      <c r="AU145" s="213" t="s">
        <v>84</v>
      </c>
      <c r="AV145" s="13" t="s">
        <v>84</v>
      </c>
      <c r="AW145" s="13" t="s">
        <v>30</v>
      </c>
      <c r="AX145" s="13" t="s">
        <v>82</v>
      </c>
      <c r="AY145" s="213" t="s">
        <v>126</v>
      </c>
    </row>
    <row r="146" spans="1:65" s="2" customFormat="1" ht="24.2" customHeight="1">
      <c r="A146" s="35"/>
      <c r="B146" s="36"/>
      <c r="C146" s="188" t="s">
        <v>244</v>
      </c>
      <c r="D146" s="188" t="s">
        <v>129</v>
      </c>
      <c r="E146" s="189" t="s">
        <v>539</v>
      </c>
      <c r="F146" s="190" t="s">
        <v>540</v>
      </c>
      <c r="G146" s="191" t="s">
        <v>170</v>
      </c>
      <c r="H146" s="192">
        <v>106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39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133</v>
      </c>
      <c r="AT146" s="200" t="s">
        <v>129</v>
      </c>
      <c r="AU146" s="200" t="s">
        <v>84</v>
      </c>
      <c r="AY146" s="18" t="s">
        <v>126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82</v>
      </c>
      <c r="BK146" s="201">
        <f>ROUND(I146*H146,2)</f>
        <v>0</v>
      </c>
      <c r="BL146" s="18" t="s">
        <v>133</v>
      </c>
      <c r="BM146" s="200" t="s">
        <v>807</v>
      </c>
    </row>
    <row r="147" spans="1:65" s="13" customFormat="1" ht="11.25">
      <c r="B147" s="202"/>
      <c r="C147" s="203"/>
      <c r="D147" s="204" t="s">
        <v>135</v>
      </c>
      <c r="E147" s="205" t="s">
        <v>1</v>
      </c>
      <c r="F147" s="206" t="s">
        <v>646</v>
      </c>
      <c r="G147" s="203"/>
      <c r="H147" s="207">
        <v>106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135</v>
      </c>
      <c r="AU147" s="213" t="s">
        <v>84</v>
      </c>
      <c r="AV147" s="13" t="s">
        <v>84</v>
      </c>
      <c r="AW147" s="13" t="s">
        <v>30</v>
      </c>
      <c r="AX147" s="13" t="s">
        <v>82</v>
      </c>
      <c r="AY147" s="213" t="s">
        <v>126</v>
      </c>
    </row>
    <row r="148" spans="1:65" s="2" customFormat="1" ht="24.2" customHeight="1">
      <c r="A148" s="35"/>
      <c r="B148" s="36"/>
      <c r="C148" s="188" t="s">
        <v>253</v>
      </c>
      <c r="D148" s="188" t="s">
        <v>129</v>
      </c>
      <c r="E148" s="189" t="s">
        <v>544</v>
      </c>
      <c r="F148" s="190" t="s">
        <v>545</v>
      </c>
      <c r="G148" s="191" t="s">
        <v>170</v>
      </c>
      <c r="H148" s="192">
        <v>129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39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133</v>
      </c>
      <c r="AT148" s="200" t="s">
        <v>129</v>
      </c>
      <c r="AU148" s="200" t="s">
        <v>84</v>
      </c>
      <c r="AY148" s="18" t="s">
        <v>126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82</v>
      </c>
      <c r="BK148" s="201">
        <f>ROUND(I148*H148,2)</f>
        <v>0</v>
      </c>
      <c r="BL148" s="18" t="s">
        <v>133</v>
      </c>
      <c r="BM148" s="200" t="s">
        <v>808</v>
      </c>
    </row>
    <row r="149" spans="1:65" s="13" customFormat="1" ht="11.25">
      <c r="B149" s="202"/>
      <c r="C149" s="203"/>
      <c r="D149" s="204" t="s">
        <v>135</v>
      </c>
      <c r="E149" s="205" t="s">
        <v>1</v>
      </c>
      <c r="F149" s="206" t="s">
        <v>752</v>
      </c>
      <c r="G149" s="203"/>
      <c r="H149" s="207">
        <v>129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135</v>
      </c>
      <c r="AU149" s="213" t="s">
        <v>84</v>
      </c>
      <c r="AV149" s="13" t="s">
        <v>84</v>
      </c>
      <c r="AW149" s="13" t="s">
        <v>30</v>
      </c>
      <c r="AX149" s="13" t="s">
        <v>82</v>
      </c>
      <c r="AY149" s="213" t="s">
        <v>126</v>
      </c>
    </row>
    <row r="150" spans="1:65" s="2" customFormat="1" ht="21.75" customHeight="1">
      <c r="A150" s="35"/>
      <c r="B150" s="36"/>
      <c r="C150" s="188" t="s">
        <v>258</v>
      </c>
      <c r="D150" s="188" t="s">
        <v>129</v>
      </c>
      <c r="E150" s="189" t="s">
        <v>548</v>
      </c>
      <c r="F150" s="190" t="s">
        <v>549</v>
      </c>
      <c r="G150" s="191" t="s">
        <v>170</v>
      </c>
      <c r="H150" s="192">
        <v>180</v>
      </c>
      <c r="I150" s="193"/>
      <c r="J150" s="194">
        <f>ROUND(I150*H150,2)</f>
        <v>0</v>
      </c>
      <c r="K150" s="195"/>
      <c r="L150" s="40"/>
      <c r="M150" s="196" t="s">
        <v>1</v>
      </c>
      <c r="N150" s="197" t="s">
        <v>39</v>
      </c>
      <c r="O150" s="7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133</v>
      </c>
      <c r="AT150" s="200" t="s">
        <v>129</v>
      </c>
      <c r="AU150" s="200" t="s">
        <v>84</v>
      </c>
      <c r="AY150" s="18" t="s">
        <v>126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8" t="s">
        <v>82</v>
      </c>
      <c r="BK150" s="201">
        <f>ROUND(I150*H150,2)</f>
        <v>0</v>
      </c>
      <c r="BL150" s="18" t="s">
        <v>133</v>
      </c>
      <c r="BM150" s="200" t="s">
        <v>809</v>
      </c>
    </row>
    <row r="151" spans="1:65" s="13" customFormat="1" ht="11.25">
      <c r="B151" s="202"/>
      <c r="C151" s="203"/>
      <c r="D151" s="204" t="s">
        <v>135</v>
      </c>
      <c r="E151" s="205" t="s">
        <v>1</v>
      </c>
      <c r="F151" s="206" t="s">
        <v>810</v>
      </c>
      <c r="G151" s="203"/>
      <c r="H151" s="207">
        <v>180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135</v>
      </c>
      <c r="AU151" s="213" t="s">
        <v>84</v>
      </c>
      <c r="AV151" s="13" t="s">
        <v>84</v>
      </c>
      <c r="AW151" s="13" t="s">
        <v>30</v>
      </c>
      <c r="AX151" s="13" t="s">
        <v>82</v>
      </c>
      <c r="AY151" s="213" t="s">
        <v>126</v>
      </c>
    </row>
    <row r="152" spans="1:65" s="2" customFormat="1" ht="21.75" customHeight="1">
      <c r="A152" s="35"/>
      <c r="B152" s="36"/>
      <c r="C152" s="188" t="s">
        <v>7</v>
      </c>
      <c r="D152" s="188" t="s">
        <v>129</v>
      </c>
      <c r="E152" s="189" t="s">
        <v>552</v>
      </c>
      <c r="F152" s="190" t="s">
        <v>553</v>
      </c>
      <c r="G152" s="191" t="s">
        <v>170</v>
      </c>
      <c r="H152" s="192">
        <v>154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39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133</v>
      </c>
      <c r="AT152" s="200" t="s">
        <v>129</v>
      </c>
      <c r="AU152" s="200" t="s">
        <v>84</v>
      </c>
      <c r="AY152" s="18" t="s">
        <v>126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82</v>
      </c>
      <c r="BK152" s="201">
        <f>ROUND(I152*H152,2)</f>
        <v>0</v>
      </c>
      <c r="BL152" s="18" t="s">
        <v>133</v>
      </c>
      <c r="BM152" s="200" t="s">
        <v>811</v>
      </c>
    </row>
    <row r="153" spans="1:65" s="2" customFormat="1" ht="33" customHeight="1">
      <c r="A153" s="35"/>
      <c r="B153" s="36"/>
      <c r="C153" s="188" t="s">
        <v>265</v>
      </c>
      <c r="D153" s="188" t="s">
        <v>129</v>
      </c>
      <c r="E153" s="189" t="s">
        <v>556</v>
      </c>
      <c r="F153" s="190" t="s">
        <v>557</v>
      </c>
      <c r="G153" s="191" t="s">
        <v>170</v>
      </c>
      <c r="H153" s="192">
        <v>180</v>
      </c>
      <c r="I153" s="193"/>
      <c r="J153" s="194">
        <f>ROUND(I153*H153,2)</f>
        <v>0</v>
      </c>
      <c r="K153" s="195"/>
      <c r="L153" s="40"/>
      <c r="M153" s="196" t="s">
        <v>1</v>
      </c>
      <c r="N153" s="197" t="s">
        <v>39</v>
      </c>
      <c r="O153" s="72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133</v>
      </c>
      <c r="AT153" s="200" t="s">
        <v>129</v>
      </c>
      <c r="AU153" s="200" t="s">
        <v>84</v>
      </c>
      <c r="AY153" s="18" t="s">
        <v>126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82</v>
      </c>
      <c r="BK153" s="201">
        <f>ROUND(I153*H153,2)</f>
        <v>0</v>
      </c>
      <c r="BL153" s="18" t="s">
        <v>133</v>
      </c>
      <c r="BM153" s="200" t="s">
        <v>812</v>
      </c>
    </row>
    <row r="154" spans="1:65" s="13" customFormat="1" ht="11.25">
      <c r="B154" s="202"/>
      <c r="C154" s="203"/>
      <c r="D154" s="204" t="s">
        <v>135</v>
      </c>
      <c r="E154" s="205" t="s">
        <v>1</v>
      </c>
      <c r="F154" s="206" t="s">
        <v>810</v>
      </c>
      <c r="G154" s="203"/>
      <c r="H154" s="207">
        <v>180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135</v>
      </c>
      <c r="AU154" s="213" t="s">
        <v>84</v>
      </c>
      <c r="AV154" s="13" t="s">
        <v>84</v>
      </c>
      <c r="AW154" s="13" t="s">
        <v>30</v>
      </c>
      <c r="AX154" s="13" t="s">
        <v>82</v>
      </c>
      <c r="AY154" s="213" t="s">
        <v>126</v>
      </c>
    </row>
    <row r="155" spans="1:65" s="2" customFormat="1" ht="24.2" customHeight="1">
      <c r="A155" s="35"/>
      <c r="B155" s="36"/>
      <c r="C155" s="188" t="s">
        <v>269</v>
      </c>
      <c r="D155" s="188" t="s">
        <v>129</v>
      </c>
      <c r="E155" s="189" t="s">
        <v>561</v>
      </c>
      <c r="F155" s="190" t="s">
        <v>562</v>
      </c>
      <c r="G155" s="191" t="s">
        <v>170</v>
      </c>
      <c r="H155" s="192">
        <v>154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39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133</v>
      </c>
      <c r="AT155" s="200" t="s">
        <v>129</v>
      </c>
      <c r="AU155" s="200" t="s">
        <v>84</v>
      </c>
      <c r="AY155" s="18" t="s">
        <v>126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82</v>
      </c>
      <c r="BK155" s="201">
        <f>ROUND(I155*H155,2)</f>
        <v>0</v>
      </c>
      <c r="BL155" s="18" t="s">
        <v>133</v>
      </c>
      <c r="BM155" s="200" t="s">
        <v>813</v>
      </c>
    </row>
    <row r="156" spans="1:65" s="13" customFormat="1" ht="11.25">
      <c r="B156" s="202"/>
      <c r="C156" s="203"/>
      <c r="D156" s="204" t="s">
        <v>135</v>
      </c>
      <c r="E156" s="205" t="s">
        <v>1</v>
      </c>
      <c r="F156" s="206" t="s">
        <v>814</v>
      </c>
      <c r="G156" s="203"/>
      <c r="H156" s="207">
        <v>154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135</v>
      </c>
      <c r="AU156" s="213" t="s">
        <v>84</v>
      </c>
      <c r="AV156" s="13" t="s">
        <v>84</v>
      </c>
      <c r="AW156" s="13" t="s">
        <v>30</v>
      </c>
      <c r="AX156" s="13" t="s">
        <v>82</v>
      </c>
      <c r="AY156" s="213" t="s">
        <v>126</v>
      </c>
    </row>
    <row r="157" spans="1:65" s="12" customFormat="1" ht="22.9" customHeight="1">
      <c r="B157" s="172"/>
      <c r="C157" s="173"/>
      <c r="D157" s="174" t="s">
        <v>73</v>
      </c>
      <c r="E157" s="186" t="s">
        <v>197</v>
      </c>
      <c r="F157" s="186" t="s">
        <v>589</v>
      </c>
      <c r="G157" s="173"/>
      <c r="H157" s="173"/>
      <c r="I157" s="176"/>
      <c r="J157" s="187">
        <f>BK157</f>
        <v>0</v>
      </c>
      <c r="K157" s="173"/>
      <c r="L157" s="178"/>
      <c r="M157" s="179"/>
      <c r="N157" s="180"/>
      <c r="O157" s="180"/>
      <c r="P157" s="181">
        <f>SUM(P158:P159)</f>
        <v>0</v>
      </c>
      <c r="Q157" s="180"/>
      <c r="R157" s="181">
        <f>SUM(R158:R159)</f>
        <v>2.1155200000000001</v>
      </c>
      <c r="S157" s="180"/>
      <c r="T157" s="182">
        <f>SUM(T158:T159)</f>
        <v>0</v>
      </c>
      <c r="AR157" s="183" t="s">
        <v>82</v>
      </c>
      <c r="AT157" s="184" t="s">
        <v>73</v>
      </c>
      <c r="AU157" s="184" t="s">
        <v>82</v>
      </c>
      <c r="AY157" s="183" t="s">
        <v>126</v>
      </c>
      <c r="BK157" s="185">
        <f>SUM(BK158:BK159)</f>
        <v>0</v>
      </c>
    </row>
    <row r="158" spans="1:65" s="2" customFormat="1" ht="24.2" customHeight="1">
      <c r="A158" s="35"/>
      <c r="B158" s="36"/>
      <c r="C158" s="188" t="s">
        <v>273</v>
      </c>
      <c r="D158" s="188" t="s">
        <v>129</v>
      </c>
      <c r="E158" s="189" t="s">
        <v>815</v>
      </c>
      <c r="F158" s="190" t="s">
        <v>816</v>
      </c>
      <c r="G158" s="191" t="s">
        <v>176</v>
      </c>
      <c r="H158" s="192">
        <v>4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39</v>
      </c>
      <c r="O158" s="72"/>
      <c r="P158" s="198">
        <f>O158*H158</f>
        <v>0</v>
      </c>
      <c r="Q158" s="198">
        <v>0.42368</v>
      </c>
      <c r="R158" s="198">
        <f>Q158*H158</f>
        <v>1.69472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133</v>
      </c>
      <c r="AT158" s="200" t="s">
        <v>129</v>
      </c>
      <c r="AU158" s="200" t="s">
        <v>84</v>
      </c>
      <c r="AY158" s="18" t="s">
        <v>126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82</v>
      </c>
      <c r="BK158" s="201">
        <f>ROUND(I158*H158,2)</f>
        <v>0</v>
      </c>
      <c r="BL158" s="18" t="s">
        <v>133</v>
      </c>
      <c r="BM158" s="200" t="s">
        <v>817</v>
      </c>
    </row>
    <row r="159" spans="1:65" s="2" customFormat="1" ht="24.2" customHeight="1">
      <c r="A159" s="35"/>
      <c r="B159" s="36"/>
      <c r="C159" s="188" t="s">
        <v>277</v>
      </c>
      <c r="D159" s="188" t="s">
        <v>129</v>
      </c>
      <c r="E159" s="189" t="s">
        <v>606</v>
      </c>
      <c r="F159" s="190" t="s">
        <v>607</v>
      </c>
      <c r="G159" s="191" t="s">
        <v>176</v>
      </c>
      <c r="H159" s="192">
        <v>1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39</v>
      </c>
      <c r="O159" s="72"/>
      <c r="P159" s="198">
        <f>O159*H159</f>
        <v>0</v>
      </c>
      <c r="Q159" s="198">
        <v>0.42080000000000001</v>
      </c>
      <c r="R159" s="198">
        <f>Q159*H159</f>
        <v>0.42080000000000001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133</v>
      </c>
      <c r="AT159" s="200" t="s">
        <v>129</v>
      </c>
      <c r="AU159" s="200" t="s">
        <v>84</v>
      </c>
      <c r="AY159" s="18" t="s">
        <v>126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82</v>
      </c>
      <c r="BK159" s="201">
        <f>ROUND(I159*H159,2)</f>
        <v>0</v>
      </c>
      <c r="BL159" s="18" t="s">
        <v>133</v>
      </c>
      <c r="BM159" s="200" t="s">
        <v>818</v>
      </c>
    </row>
    <row r="160" spans="1:65" s="12" customFormat="1" ht="22.9" customHeight="1">
      <c r="B160" s="172"/>
      <c r="C160" s="173"/>
      <c r="D160" s="174" t="s">
        <v>73</v>
      </c>
      <c r="E160" s="186" t="s">
        <v>127</v>
      </c>
      <c r="F160" s="186" t="s">
        <v>128</v>
      </c>
      <c r="G160" s="173"/>
      <c r="H160" s="173"/>
      <c r="I160" s="176"/>
      <c r="J160" s="187">
        <f>BK160</f>
        <v>0</v>
      </c>
      <c r="K160" s="173"/>
      <c r="L160" s="178"/>
      <c r="M160" s="179"/>
      <c r="N160" s="180"/>
      <c r="O160" s="180"/>
      <c r="P160" s="181">
        <f>SUM(P161:P166)</f>
        <v>0</v>
      </c>
      <c r="Q160" s="180"/>
      <c r="R160" s="181">
        <f>SUM(R161:R166)</f>
        <v>3.2939999999999997E-2</v>
      </c>
      <c r="S160" s="180"/>
      <c r="T160" s="182">
        <f>SUM(T161:T166)</f>
        <v>1.3360000000000001</v>
      </c>
      <c r="AR160" s="183" t="s">
        <v>82</v>
      </c>
      <c r="AT160" s="184" t="s">
        <v>73</v>
      </c>
      <c r="AU160" s="184" t="s">
        <v>82</v>
      </c>
      <c r="AY160" s="183" t="s">
        <v>126</v>
      </c>
      <c r="BK160" s="185">
        <f>SUM(BK161:BK166)</f>
        <v>0</v>
      </c>
    </row>
    <row r="161" spans="1:65" s="2" customFormat="1" ht="16.5" customHeight="1">
      <c r="A161" s="35"/>
      <c r="B161" s="36"/>
      <c r="C161" s="188" t="s">
        <v>281</v>
      </c>
      <c r="D161" s="188" t="s">
        <v>129</v>
      </c>
      <c r="E161" s="189" t="s">
        <v>687</v>
      </c>
      <c r="F161" s="190" t="s">
        <v>688</v>
      </c>
      <c r="G161" s="191" t="s">
        <v>236</v>
      </c>
      <c r="H161" s="192">
        <v>54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39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133</v>
      </c>
      <c r="AT161" s="200" t="s">
        <v>129</v>
      </c>
      <c r="AU161" s="200" t="s">
        <v>84</v>
      </c>
      <c r="AY161" s="18" t="s">
        <v>126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82</v>
      </c>
      <c r="BK161" s="201">
        <f>ROUND(I161*H161,2)</f>
        <v>0</v>
      </c>
      <c r="BL161" s="18" t="s">
        <v>133</v>
      </c>
      <c r="BM161" s="200" t="s">
        <v>819</v>
      </c>
    </row>
    <row r="162" spans="1:65" s="2" customFormat="1" ht="24.2" customHeight="1">
      <c r="A162" s="35"/>
      <c r="B162" s="36"/>
      <c r="C162" s="188" t="s">
        <v>285</v>
      </c>
      <c r="D162" s="188" t="s">
        <v>129</v>
      </c>
      <c r="E162" s="189" t="s">
        <v>692</v>
      </c>
      <c r="F162" s="190" t="s">
        <v>693</v>
      </c>
      <c r="G162" s="191" t="s">
        <v>236</v>
      </c>
      <c r="H162" s="192">
        <v>54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39</v>
      </c>
      <c r="O162" s="72"/>
      <c r="P162" s="198">
        <f>O162*H162</f>
        <v>0</v>
      </c>
      <c r="Q162" s="198">
        <v>6.0999999999999997E-4</v>
      </c>
      <c r="R162" s="198">
        <f>Q162*H162</f>
        <v>3.2939999999999997E-2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133</v>
      </c>
      <c r="AT162" s="200" t="s">
        <v>129</v>
      </c>
      <c r="AU162" s="200" t="s">
        <v>84</v>
      </c>
      <c r="AY162" s="18" t="s">
        <v>126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82</v>
      </c>
      <c r="BK162" s="201">
        <f>ROUND(I162*H162,2)</f>
        <v>0</v>
      </c>
      <c r="BL162" s="18" t="s">
        <v>133</v>
      </c>
      <c r="BM162" s="200" t="s">
        <v>820</v>
      </c>
    </row>
    <row r="163" spans="1:65" s="13" customFormat="1" ht="11.25">
      <c r="B163" s="202"/>
      <c r="C163" s="203"/>
      <c r="D163" s="204" t="s">
        <v>135</v>
      </c>
      <c r="E163" s="205" t="s">
        <v>1</v>
      </c>
      <c r="F163" s="206" t="s">
        <v>403</v>
      </c>
      <c r="G163" s="203"/>
      <c r="H163" s="207">
        <v>54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135</v>
      </c>
      <c r="AU163" s="213" t="s">
        <v>84</v>
      </c>
      <c r="AV163" s="13" t="s">
        <v>84</v>
      </c>
      <c r="AW163" s="13" t="s">
        <v>30</v>
      </c>
      <c r="AX163" s="13" t="s">
        <v>82</v>
      </c>
      <c r="AY163" s="213" t="s">
        <v>126</v>
      </c>
    </row>
    <row r="164" spans="1:65" s="2" customFormat="1" ht="24.2" customHeight="1">
      <c r="A164" s="35"/>
      <c r="B164" s="36"/>
      <c r="C164" s="188" t="s">
        <v>289</v>
      </c>
      <c r="D164" s="188" t="s">
        <v>129</v>
      </c>
      <c r="E164" s="189" t="s">
        <v>821</v>
      </c>
      <c r="F164" s="190" t="s">
        <v>822</v>
      </c>
      <c r="G164" s="191" t="s">
        <v>132</v>
      </c>
      <c r="H164" s="192">
        <v>0.6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39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2.2000000000000002</v>
      </c>
      <c r="T164" s="199">
        <f>S164*H164</f>
        <v>1.32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133</v>
      </c>
      <c r="AT164" s="200" t="s">
        <v>129</v>
      </c>
      <c r="AU164" s="200" t="s">
        <v>84</v>
      </c>
      <c r="AY164" s="18" t="s">
        <v>126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82</v>
      </c>
      <c r="BK164" s="201">
        <f>ROUND(I164*H164,2)</f>
        <v>0</v>
      </c>
      <c r="BL164" s="18" t="s">
        <v>133</v>
      </c>
      <c r="BM164" s="200" t="s">
        <v>823</v>
      </c>
    </row>
    <row r="165" spans="1:65" s="13" customFormat="1" ht="11.25">
      <c r="B165" s="202"/>
      <c r="C165" s="203"/>
      <c r="D165" s="204" t="s">
        <v>135</v>
      </c>
      <c r="E165" s="205" t="s">
        <v>1</v>
      </c>
      <c r="F165" s="206" t="s">
        <v>824</v>
      </c>
      <c r="G165" s="203"/>
      <c r="H165" s="207">
        <v>0.6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135</v>
      </c>
      <c r="AU165" s="213" t="s">
        <v>84</v>
      </c>
      <c r="AV165" s="13" t="s">
        <v>84</v>
      </c>
      <c r="AW165" s="13" t="s">
        <v>30</v>
      </c>
      <c r="AX165" s="13" t="s">
        <v>82</v>
      </c>
      <c r="AY165" s="213" t="s">
        <v>126</v>
      </c>
    </row>
    <row r="166" spans="1:65" s="2" customFormat="1" ht="24.2" customHeight="1">
      <c r="A166" s="35"/>
      <c r="B166" s="36"/>
      <c r="C166" s="188" t="s">
        <v>293</v>
      </c>
      <c r="D166" s="188" t="s">
        <v>129</v>
      </c>
      <c r="E166" s="189" t="s">
        <v>825</v>
      </c>
      <c r="F166" s="190" t="s">
        <v>826</v>
      </c>
      <c r="G166" s="191" t="s">
        <v>176</v>
      </c>
      <c r="H166" s="192">
        <v>2</v>
      </c>
      <c r="I166" s="193"/>
      <c r="J166" s="194">
        <f>ROUND(I166*H166,2)</f>
        <v>0</v>
      </c>
      <c r="K166" s="195"/>
      <c r="L166" s="40"/>
      <c r="M166" s="196" t="s">
        <v>1</v>
      </c>
      <c r="N166" s="197" t="s">
        <v>39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8.0000000000000002E-3</v>
      </c>
      <c r="T166" s="199">
        <f>S166*H166</f>
        <v>1.6E-2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133</v>
      </c>
      <c r="AT166" s="200" t="s">
        <v>129</v>
      </c>
      <c r="AU166" s="200" t="s">
        <v>84</v>
      </c>
      <c r="AY166" s="18" t="s">
        <v>126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82</v>
      </c>
      <c r="BK166" s="201">
        <f>ROUND(I166*H166,2)</f>
        <v>0</v>
      </c>
      <c r="BL166" s="18" t="s">
        <v>133</v>
      </c>
      <c r="BM166" s="200" t="s">
        <v>827</v>
      </c>
    </row>
    <row r="167" spans="1:65" s="12" customFormat="1" ht="22.9" customHeight="1">
      <c r="B167" s="172"/>
      <c r="C167" s="173"/>
      <c r="D167" s="174" t="s">
        <v>73</v>
      </c>
      <c r="E167" s="186" t="s">
        <v>137</v>
      </c>
      <c r="F167" s="186" t="s">
        <v>138</v>
      </c>
      <c r="G167" s="173"/>
      <c r="H167" s="173"/>
      <c r="I167" s="176"/>
      <c r="J167" s="187">
        <f>BK167</f>
        <v>0</v>
      </c>
      <c r="K167" s="173"/>
      <c r="L167" s="178"/>
      <c r="M167" s="179"/>
      <c r="N167" s="180"/>
      <c r="O167" s="180"/>
      <c r="P167" s="181">
        <f>SUM(P168:P174)</f>
        <v>0</v>
      </c>
      <c r="Q167" s="180"/>
      <c r="R167" s="181">
        <f>SUM(R168:R174)</f>
        <v>0</v>
      </c>
      <c r="S167" s="180"/>
      <c r="T167" s="182">
        <f>SUM(T168:T174)</f>
        <v>0</v>
      </c>
      <c r="AR167" s="183" t="s">
        <v>82</v>
      </c>
      <c r="AT167" s="184" t="s">
        <v>73</v>
      </c>
      <c r="AU167" s="184" t="s">
        <v>82</v>
      </c>
      <c r="AY167" s="183" t="s">
        <v>126</v>
      </c>
      <c r="BK167" s="185">
        <f>SUM(BK168:BK174)</f>
        <v>0</v>
      </c>
    </row>
    <row r="168" spans="1:65" s="2" customFormat="1" ht="21.75" customHeight="1">
      <c r="A168" s="35"/>
      <c r="B168" s="36"/>
      <c r="C168" s="188" t="s">
        <v>298</v>
      </c>
      <c r="D168" s="188" t="s">
        <v>129</v>
      </c>
      <c r="E168" s="189" t="s">
        <v>749</v>
      </c>
      <c r="F168" s="190" t="s">
        <v>750</v>
      </c>
      <c r="G168" s="191" t="s">
        <v>141</v>
      </c>
      <c r="H168" s="192">
        <v>57.944000000000003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39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133</v>
      </c>
      <c r="AT168" s="200" t="s">
        <v>129</v>
      </c>
      <c r="AU168" s="200" t="s">
        <v>84</v>
      </c>
      <c r="AY168" s="18" t="s">
        <v>126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82</v>
      </c>
      <c r="BK168" s="201">
        <f>ROUND(I168*H168,2)</f>
        <v>0</v>
      </c>
      <c r="BL168" s="18" t="s">
        <v>133</v>
      </c>
      <c r="BM168" s="200" t="s">
        <v>828</v>
      </c>
    </row>
    <row r="169" spans="1:65" s="2" customFormat="1" ht="24.2" customHeight="1">
      <c r="A169" s="35"/>
      <c r="B169" s="36"/>
      <c r="C169" s="188" t="s">
        <v>302</v>
      </c>
      <c r="D169" s="188" t="s">
        <v>129</v>
      </c>
      <c r="E169" s="189" t="s">
        <v>753</v>
      </c>
      <c r="F169" s="190" t="s">
        <v>754</v>
      </c>
      <c r="G169" s="191" t="s">
        <v>141</v>
      </c>
      <c r="H169" s="192">
        <v>521.49599999999998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39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133</v>
      </c>
      <c r="AT169" s="200" t="s">
        <v>129</v>
      </c>
      <c r="AU169" s="200" t="s">
        <v>84</v>
      </c>
      <c r="AY169" s="18" t="s">
        <v>126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82</v>
      </c>
      <c r="BK169" s="201">
        <f>ROUND(I169*H169,2)</f>
        <v>0</v>
      </c>
      <c r="BL169" s="18" t="s">
        <v>133</v>
      </c>
      <c r="BM169" s="200" t="s">
        <v>829</v>
      </c>
    </row>
    <row r="170" spans="1:65" s="13" customFormat="1" ht="11.25">
      <c r="B170" s="202"/>
      <c r="C170" s="203"/>
      <c r="D170" s="204" t="s">
        <v>135</v>
      </c>
      <c r="E170" s="203"/>
      <c r="F170" s="206" t="s">
        <v>830</v>
      </c>
      <c r="G170" s="203"/>
      <c r="H170" s="207">
        <v>521.49599999999998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135</v>
      </c>
      <c r="AU170" s="213" t="s">
        <v>84</v>
      </c>
      <c r="AV170" s="13" t="s">
        <v>84</v>
      </c>
      <c r="AW170" s="13" t="s">
        <v>4</v>
      </c>
      <c r="AX170" s="13" t="s">
        <v>82</v>
      </c>
      <c r="AY170" s="213" t="s">
        <v>126</v>
      </c>
    </row>
    <row r="171" spans="1:65" s="2" customFormat="1" ht="24.2" customHeight="1">
      <c r="A171" s="35"/>
      <c r="B171" s="36"/>
      <c r="C171" s="188" t="s">
        <v>306</v>
      </c>
      <c r="D171" s="188" t="s">
        <v>129</v>
      </c>
      <c r="E171" s="189" t="s">
        <v>757</v>
      </c>
      <c r="F171" s="190" t="s">
        <v>758</v>
      </c>
      <c r="G171" s="191" t="s">
        <v>141</v>
      </c>
      <c r="H171" s="192">
        <v>57.944000000000003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39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133</v>
      </c>
      <c r="AT171" s="200" t="s">
        <v>129</v>
      </c>
      <c r="AU171" s="200" t="s">
        <v>84</v>
      </c>
      <c r="AY171" s="18" t="s">
        <v>126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82</v>
      </c>
      <c r="BK171" s="201">
        <f>ROUND(I171*H171,2)</f>
        <v>0</v>
      </c>
      <c r="BL171" s="18" t="s">
        <v>133</v>
      </c>
      <c r="BM171" s="200" t="s">
        <v>831</v>
      </c>
    </row>
    <row r="172" spans="1:65" s="2" customFormat="1" ht="37.9" customHeight="1">
      <c r="A172" s="35"/>
      <c r="B172" s="36"/>
      <c r="C172" s="188" t="s">
        <v>310</v>
      </c>
      <c r="D172" s="188" t="s">
        <v>129</v>
      </c>
      <c r="E172" s="189" t="s">
        <v>761</v>
      </c>
      <c r="F172" s="190" t="s">
        <v>762</v>
      </c>
      <c r="G172" s="191" t="s">
        <v>141</v>
      </c>
      <c r="H172" s="192">
        <v>33.136000000000003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39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133</v>
      </c>
      <c r="AT172" s="200" t="s">
        <v>129</v>
      </c>
      <c r="AU172" s="200" t="s">
        <v>84</v>
      </c>
      <c r="AY172" s="18" t="s">
        <v>126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82</v>
      </c>
      <c r="BK172" s="201">
        <f>ROUND(I172*H172,2)</f>
        <v>0</v>
      </c>
      <c r="BL172" s="18" t="s">
        <v>133</v>
      </c>
      <c r="BM172" s="200" t="s">
        <v>832</v>
      </c>
    </row>
    <row r="173" spans="1:65" s="2" customFormat="1" ht="44.25" customHeight="1">
      <c r="A173" s="35"/>
      <c r="B173" s="36"/>
      <c r="C173" s="188" t="s">
        <v>314</v>
      </c>
      <c r="D173" s="188" t="s">
        <v>129</v>
      </c>
      <c r="E173" s="189" t="s">
        <v>833</v>
      </c>
      <c r="F173" s="190" t="s">
        <v>834</v>
      </c>
      <c r="G173" s="191" t="s">
        <v>141</v>
      </c>
      <c r="H173" s="192">
        <v>6.96</v>
      </c>
      <c r="I173" s="193"/>
      <c r="J173" s="194">
        <f>ROUND(I173*H173,2)</f>
        <v>0</v>
      </c>
      <c r="K173" s="195"/>
      <c r="L173" s="40"/>
      <c r="M173" s="196" t="s">
        <v>1</v>
      </c>
      <c r="N173" s="197" t="s">
        <v>39</v>
      </c>
      <c r="O173" s="72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133</v>
      </c>
      <c r="AT173" s="200" t="s">
        <v>129</v>
      </c>
      <c r="AU173" s="200" t="s">
        <v>84</v>
      </c>
      <c r="AY173" s="18" t="s">
        <v>126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8" t="s">
        <v>82</v>
      </c>
      <c r="BK173" s="201">
        <f>ROUND(I173*H173,2)</f>
        <v>0</v>
      </c>
      <c r="BL173" s="18" t="s">
        <v>133</v>
      </c>
      <c r="BM173" s="200" t="s">
        <v>835</v>
      </c>
    </row>
    <row r="174" spans="1:65" s="2" customFormat="1" ht="44.25" customHeight="1">
      <c r="A174" s="35"/>
      <c r="B174" s="36"/>
      <c r="C174" s="188" t="s">
        <v>318</v>
      </c>
      <c r="D174" s="188" t="s">
        <v>129</v>
      </c>
      <c r="E174" s="189" t="s">
        <v>765</v>
      </c>
      <c r="F174" s="190" t="s">
        <v>766</v>
      </c>
      <c r="G174" s="191" t="s">
        <v>141</v>
      </c>
      <c r="H174" s="192">
        <v>17.847999999999999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39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133</v>
      </c>
      <c r="AT174" s="200" t="s">
        <v>129</v>
      </c>
      <c r="AU174" s="200" t="s">
        <v>84</v>
      </c>
      <c r="AY174" s="18" t="s">
        <v>126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82</v>
      </c>
      <c r="BK174" s="201">
        <f>ROUND(I174*H174,2)</f>
        <v>0</v>
      </c>
      <c r="BL174" s="18" t="s">
        <v>133</v>
      </c>
      <c r="BM174" s="200" t="s">
        <v>836</v>
      </c>
    </row>
    <row r="175" spans="1:65" s="12" customFormat="1" ht="22.9" customHeight="1">
      <c r="B175" s="172"/>
      <c r="C175" s="173"/>
      <c r="D175" s="174" t="s">
        <v>73</v>
      </c>
      <c r="E175" s="186" t="s">
        <v>768</v>
      </c>
      <c r="F175" s="186" t="s">
        <v>769</v>
      </c>
      <c r="G175" s="173"/>
      <c r="H175" s="173"/>
      <c r="I175" s="176"/>
      <c r="J175" s="187">
        <f>BK175</f>
        <v>0</v>
      </c>
      <c r="K175" s="173"/>
      <c r="L175" s="178"/>
      <c r="M175" s="179"/>
      <c r="N175" s="180"/>
      <c r="O175" s="180"/>
      <c r="P175" s="181">
        <f>P176</f>
        <v>0</v>
      </c>
      <c r="Q175" s="180"/>
      <c r="R175" s="181">
        <f>R176</f>
        <v>0</v>
      </c>
      <c r="S175" s="180"/>
      <c r="T175" s="182">
        <f>T176</f>
        <v>0</v>
      </c>
      <c r="AR175" s="183" t="s">
        <v>82</v>
      </c>
      <c r="AT175" s="184" t="s">
        <v>73</v>
      </c>
      <c r="AU175" s="184" t="s">
        <v>82</v>
      </c>
      <c r="AY175" s="183" t="s">
        <v>126</v>
      </c>
      <c r="BK175" s="185">
        <f>BK176</f>
        <v>0</v>
      </c>
    </row>
    <row r="176" spans="1:65" s="2" customFormat="1" ht="33" customHeight="1">
      <c r="A176" s="35"/>
      <c r="B176" s="36"/>
      <c r="C176" s="188" t="s">
        <v>322</v>
      </c>
      <c r="D176" s="188" t="s">
        <v>129</v>
      </c>
      <c r="E176" s="189" t="s">
        <v>771</v>
      </c>
      <c r="F176" s="190" t="s">
        <v>772</v>
      </c>
      <c r="G176" s="191" t="s">
        <v>141</v>
      </c>
      <c r="H176" s="192">
        <v>2.1549999999999998</v>
      </c>
      <c r="I176" s="193"/>
      <c r="J176" s="194">
        <f>ROUND(I176*H176,2)</f>
        <v>0</v>
      </c>
      <c r="K176" s="195"/>
      <c r="L176" s="40"/>
      <c r="M176" s="214" t="s">
        <v>1</v>
      </c>
      <c r="N176" s="215" t="s">
        <v>39</v>
      </c>
      <c r="O176" s="21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133</v>
      </c>
      <c r="AT176" s="200" t="s">
        <v>129</v>
      </c>
      <c r="AU176" s="200" t="s">
        <v>84</v>
      </c>
      <c r="AY176" s="18" t="s">
        <v>126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82</v>
      </c>
      <c r="BK176" s="201">
        <f>ROUND(I176*H176,2)</f>
        <v>0</v>
      </c>
      <c r="BL176" s="18" t="s">
        <v>133</v>
      </c>
      <c r="BM176" s="200" t="s">
        <v>837</v>
      </c>
    </row>
    <row r="177" spans="1:31" s="2" customFormat="1" ht="6.95" customHeight="1">
      <c r="A177" s="35"/>
      <c r="B177" s="55"/>
      <c r="C177" s="56"/>
      <c r="D177" s="56"/>
      <c r="E177" s="56"/>
      <c r="F177" s="56"/>
      <c r="G177" s="56"/>
      <c r="H177" s="56"/>
      <c r="I177" s="56"/>
      <c r="J177" s="56"/>
      <c r="K177" s="56"/>
      <c r="L177" s="40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algorithmName="SHA-512" hashValue="dXKkGhgtQ1hgxesrJIfhs7dOzi6st8uL1egz83LnWrlUeOd8+Hn3en1DagaMvdqp8s8a6N1TVLyMeeALbGIA2g==" saltValue="OGsplakjVV3ZhGfAneOftmiuJZv0zU3I8QsXY77Ci4rrJgw2FTDHMFGMcdHc8pTayUGevv9xoFcg7a0D9kWbTg==" spinCount="100000" sheet="1" objects="1" scenarios="1" formatColumns="0" formatRows="0" autoFilter="0"/>
  <autoFilter ref="C122:K176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3" t="str">
        <f>'Rekapitulace stavby'!K6</f>
        <v>Rozšíření místní komunikace a stání cisteren ve Mstěticích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5" t="s">
        <v>838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ROUND((SUM(BE117:BE119)),  2)</f>
        <v>0</v>
      </c>
      <c r="G33" s="35"/>
      <c r="H33" s="35"/>
      <c r="I33" s="125">
        <v>0.21</v>
      </c>
      <c r="J33" s="124">
        <f>ROUND(((SUM(BE117:BE119))*I33),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ROUND((SUM(BF117:BF119)),  2)</f>
        <v>0</v>
      </c>
      <c r="G34" s="35"/>
      <c r="H34" s="35"/>
      <c r="I34" s="125">
        <v>0.15</v>
      </c>
      <c r="J34" s="124">
        <f>ROUND(((SUM(BF117:BF119))*I34),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ROUND((SUM(BG117:BG119)),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ROUND((SUM(BH117:BH119)),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ROUND((SUM(BI117:BI119)),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0" t="str">
        <f>E7</f>
        <v>Rozšíření místní komunikace a stání cisteren ve Mstěticích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SO 201 - Opěrná zeď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838</v>
      </c>
      <c r="E97" s="151"/>
      <c r="F97" s="151"/>
      <c r="G97" s="151"/>
      <c r="H97" s="151"/>
      <c r="I97" s="151"/>
      <c r="J97" s="152">
        <f>J118</f>
        <v>0</v>
      </c>
      <c r="K97" s="149"/>
      <c r="L97" s="153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111</v>
      </c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10" t="str">
        <f>E7</f>
        <v>Rozšíření místní komunikace a stání cisteren ve Mstěticích</v>
      </c>
      <c r="F107" s="311"/>
      <c r="G107" s="311"/>
      <c r="H107" s="311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101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62" t="str">
        <f>E9</f>
        <v>SO 201 - Opěrná zeď</v>
      </c>
      <c r="F109" s="312"/>
      <c r="G109" s="312"/>
      <c r="H109" s="312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20</v>
      </c>
      <c r="D111" s="37"/>
      <c r="E111" s="37"/>
      <c r="F111" s="28" t="str">
        <f>F12</f>
        <v xml:space="preserve"> </v>
      </c>
      <c r="G111" s="37"/>
      <c r="H111" s="37"/>
      <c r="I111" s="30" t="s">
        <v>22</v>
      </c>
      <c r="J111" s="67" t="str">
        <f>IF(J12="","",J12)</f>
        <v>25. 5. 2022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2" customHeight="1">
      <c r="A113" s="35"/>
      <c r="B113" s="36"/>
      <c r="C113" s="30" t="s">
        <v>24</v>
      </c>
      <c r="D113" s="37"/>
      <c r="E113" s="37"/>
      <c r="F113" s="28" t="str">
        <f>E15</f>
        <v xml:space="preserve"> </v>
      </c>
      <c r="G113" s="37"/>
      <c r="H113" s="37"/>
      <c r="I113" s="30" t="s">
        <v>29</v>
      </c>
      <c r="J113" s="33" t="str">
        <f>E21</f>
        <v xml:space="preserve"> 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27</v>
      </c>
      <c r="D114" s="37"/>
      <c r="E114" s="37"/>
      <c r="F114" s="28" t="str">
        <f>IF(E18="","",E18)</f>
        <v>Vyplň údaj</v>
      </c>
      <c r="G114" s="37"/>
      <c r="H114" s="37"/>
      <c r="I114" s="30" t="s">
        <v>31</v>
      </c>
      <c r="J114" s="33" t="str">
        <f>E24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60"/>
      <c r="B116" s="161"/>
      <c r="C116" s="162" t="s">
        <v>112</v>
      </c>
      <c r="D116" s="163" t="s">
        <v>59</v>
      </c>
      <c r="E116" s="163" t="s">
        <v>55</v>
      </c>
      <c r="F116" s="163" t="s">
        <v>56</v>
      </c>
      <c r="G116" s="163" t="s">
        <v>113</v>
      </c>
      <c r="H116" s="163" t="s">
        <v>114</v>
      </c>
      <c r="I116" s="163" t="s">
        <v>115</v>
      </c>
      <c r="J116" s="164" t="s">
        <v>105</v>
      </c>
      <c r="K116" s="165" t="s">
        <v>116</v>
      </c>
      <c r="L116" s="166"/>
      <c r="M116" s="76" t="s">
        <v>1</v>
      </c>
      <c r="N116" s="77" t="s">
        <v>38</v>
      </c>
      <c r="O116" s="77" t="s">
        <v>117</v>
      </c>
      <c r="P116" s="77" t="s">
        <v>118</v>
      </c>
      <c r="Q116" s="77" t="s">
        <v>119</v>
      </c>
      <c r="R116" s="77" t="s">
        <v>120</v>
      </c>
      <c r="S116" s="77" t="s">
        <v>121</v>
      </c>
      <c r="T116" s="78" t="s">
        <v>122</v>
      </c>
      <c r="U116" s="16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/>
    </row>
    <row r="117" spans="1:65" s="2" customFormat="1" ht="22.9" customHeight="1">
      <c r="A117" s="35"/>
      <c r="B117" s="36"/>
      <c r="C117" s="83" t="s">
        <v>123</v>
      </c>
      <c r="D117" s="37"/>
      <c r="E117" s="37"/>
      <c r="F117" s="37"/>
      <c r="G117" s="37"/>
      <c r="H117" s="37"/>
      <c r="I117" s="37"/>
      <c r="J117" s="167">
        <f>BK117</f>
        <v>0</v>
      </c>
      <c r="K117" s="37"/>
      <c r="L117" s="40"/>
      <c r="M117" s="79"/>
      <c r="N117" s="168"/>
      <c r="O117" s="80"/>
      <c r="P117" s="169">
        <f>P118</f>
        <v>0</v>
      </c>
      <c r="Q117" s="80"/>
      <c r="R117" s="169">
        <f>R118</f>
        <v>0</v>
      </c>
      <c r="S117" s="80"/>
      <c r="T117" s="170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73</v>
      </c>
      <c r="AU117" s="18" t="s">
        <v>107</v>
      </c>
      <c r="BK117" s="171">
        <f>BK118</f>
        <v>0</v>
      </c>
    </row>
    <row r="118" spans="1:65" s="12" customFormat="1" ht="25.9" customHeight="1">
      <c r="B118" s="172"/>
      <c r="C118" s="173"/>
      <c r="D118" s="174" t="s">
        <v>73</v>
      </c>
      <c r="E118" s="175" t="s">
        <v>91</v>
      </c>
      <c r="F118" s="175" t="s">
        <v>92</v>
      </c>
      <c r="G118" s="173"/>
      <c r="H118" s="173"/>
      <c r="I118" s="176"/>
      <c r="J118" s="177">
        <f>BK118</f>
        <v>0</v>
      </c>
      <c r="K118" s="173"/>
      <c r="L118" s="178"/>
      <c r="M118" s="179"/>
      <c r="N118" s="180"/>
      <c r="O118" s="180"/>
      <c r="P118" s="181">
        <f>P119</f>
        <v>0</v>
      </c>
      <c r="Q118" s="180"/>
      <c r="R118" s="181">
        <f>R119</f>
        <v>0</v>
      </c>
      <c r="S118" s="180"/>
      <c r="T118" s="182">
        <f>T119</f>
        <v>0</v>
      </c>
      <c r="AR118" s="183" t="s">
        <v>82</v>
      </c>
      <c r="AT118" s="184" t="s">
        <v>73</v>
      </c>
      <c r="AU118" s="184" t="s">
        <v>74</v>
      </c>
      <c r="AY118" s="183" t="s">
        <v>126</v>
      </c>
      <c r="BK118" s="185">
        <f>BK119</f>
        <v>0</v>
      </c>
    </row>
    <row r="119" spans="1:65" s="2" customFormat="1" ht="16.5" customHeight="1">
      <c r="A119" s="35"/>
      <c r="B119" s="36"/>
      <c r="C119" s="188" t="s">
        <v>82</v>
      </c>
      <c r="D119" s="188" t="s">
        <v>129</v>
      </c>
      <c r="E119" s="189" t="s">
        <v>91</v>
      </c>
      <c r="F119" s="190" t="s">
        <v>92</v>
      </c>
      <c r="G119" s="191" t="s">
        <v>839</v>
      </c>
      <c r="H119" s="192">
        <v>1</v>
      </c>
      <c r="I119" s="193"/>
      <c r="J119" s="194">
        <f>ROUND(I119*H119,2)</f>
        <v>0</v>
      </c>
      <c r="K119" s="195"/>
      <c r="L119" s="40"/>
      <c r="M119" s="214" t="s">
        <v>1</v>
      </c>
      <c r="N119" s="215" t="s">
        <v>39</v>
      </c>
      <c r="O119" s="21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0" t="s">
        <v>133</v>
      </c>
      <c r="AT119" s="200" t="s">
        <v>129</v>
      </c>
      <c r="AU119" s="200" t="s">
        <v>82</v>
      </c>
      <c r="AY119" s="18" t="s">
        <v>126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18" t="s">
        <v>82</v>
      </c>
      <c r="BK119" s="201">
        <f>ROUND(I119*H119,2)</f>
        <v>0</v>
      </c>
      <c r="BL119" s="18" t="s">
        <v>133</v>
      </c>
      <c r="BM119" s="200" t="s">
        <v>840</v>
      </c>
    </row>
    <row r="120" spans="1:65" s="2" customFormat="1" ht="6.95" customHeight="1">
      <c r="A120" s="35"/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40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algorithmName="SHA-512" hashValue="Msuo7QtTD8AzPXFctoDUDGaq+e1tWEQ0pRZcD3MjDZfSId+eBppv7ssCmGJQ6V2NJ4FHGMfhs1O349XxubUKlw==" saltValue="KpWsnP+xe9idCKYWfz0i2G089OiGLKfjc6l0O7jFwG5+wT216Kd/arW3kRgWb0Nl7/+DmmEHFXz0JgQ8Sa8Hnw==" spinCount="100000" sheet="1" objects="1" scenarios="1" formatColumns="0" formatRows="0" autoFilter="0"/>
  <autoFilter ref="C116:K119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06"/>
  <sheetViews>
    <sheetView showGridLines="0" topLeftCell="A12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3" t="str">
        <f>'Rekapitulace stavby'!K6</f>
        <v>Rozšíření místní komunikace a stání cisteren ve Mstěticích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5" t="s">
        <v>841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ROUND((SUM(BE122:BE205)),  2)</f>
        <v>0</v>
      </c>
      <c r="G33" s="35"/>
      <c r="H33" s="35"/>
      <c r="I33" s="125">
        <v>0.21</v>
      </c>
      <c r="J33" s="124">
        <f>ROUND(((SUM(BE122:BE205))*I33),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ROUND((SUM(BF122:BF205)),  2)</f>
        <v>0</v>
      </c>
      <c r="G34" s="35"/>
      <c r="H34" s="35"/>
      <c r="I34" s="125">
        <v>0.15</v>
      </c>
      <c r="J34" s="124">
        <f>ROUND(((SUM(BF122:BF205))*I34),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ROUND((SUM(BG122:BG205)),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ROUND((SUM(BH122:BH205)),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ROUND((SUM(BI122:BI205)),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0" t="str">
        <f>E7</f>
        <v>Rozšíření místní komunikace a stání cisteren ve Mstěticích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SO 301 - Dešťová kanalizace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108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775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161</v>
      </c>
      <c r="E99" s="157"/>
      <c r="F99" s="157"/>
      <c r="G99" s="157"/>
      <c r="H99" s="157"/>
      <c r="I99" s="157"/>
      <c r="J99" s="158">
        <f>J164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163</v>
      </c>
      <c r="E100" s="157"/>
      <c r="F100" s="157"/>
      <c r="G100" s="157"/>
      <c r="H100" s="157"/>
      <c r="I100" s="157"/>
      <c r="J100" s="158">
        <f>J166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165</v>
      </c>
      <c r="E101" s="157"/>
      <c r="F101" s="157"/>
      <c r="G101" s="157"/>
      <c r="H101" s="157"/>
      <c r="I101" s="157"/>
      <c r="J101" s="158">
        <f>J189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166</v>
      </c>
      <c r="E102" s="157"/>
      <c r="F102" s="157"/>
      <c r="G102" s="157"/>
      <c r="H102" s="157"/>
      <c r="I102" s="157"/>
      <c r="J102" s="158">
        <f>J204</f>
        <v>0</v>
      </c>
      <c r="K102" s="155"/>
      <c r="L102" s="159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111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0" t="str">
        <f>E7</f>
        <v>Rozšíření místní komunikace a stání cisteren ve Mstěticích</v>
      </c>
      <c r="F112" s="311"/>
      <c r="G112" s="311"/>
      <c r="H112" s="311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101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62" t="str">
        <f>E9</f>
        <v>SO 301 - Dešťová kanalizace</v>
      </c>
      <c r="F114" s="312"/>
      <c r="G114" s="312"/>
      <c r="H114" s="312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 xml:space="preserve"> </v>
      </c>
      <c r="G116" s="37"/>
      <c r="H116" s="37"/>
      <c r="I116" s="30" t="s">
        <v>22</v>
      </c>
      <c r="J116" s="67" t="str">
        <f>IF(J12="","",J12)</f>
        <v>25. 5. 2022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 xml:space="preserve"> </v>
      </c>
      <c r="G118" s="37"/>
      <c r="H118" s="37"/>
      <c r="I118" s="30" t="s">
        <v>29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30" t="s">
        <v>31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112</v>
      </c>
      <c r="D121" s="163" t="s">
        <v>59</v>
      </c>
      <c r="E121" s="163" t="s">
        <v>55</v>
      </c>
      <c r="F121" s="163" t="s">
        <v>56</v>
      </c>
      <c r="G121" s="163" t="s">
        <v>113</v>
      </c>
      <c r="H121" s="163" t="s">
        <v>114</v>
      </c>
      <c r="I121" s="163" t="s">
        <v>115</v>
      </c>
      <c r="J121" s="164" t="s">
        <v>105</v>
      </c>
      <c r="K121" s="165" t="s">
        <v>116</v>
      </c>
      <c r="L121" s="166"/>
      <c r="M121" s="76" t="s">
        <v>1</v>
      </c>
      <c r="N121" s="77" t="s">
        <v>38</v>
      </c>
      <c r="O121" s="77" t="s">
        <v>117</v>
      </c>
      <c r="P121" s="77" t="s">
        <v>118</v>
      </c>
      <c r="Q121" s="77" t="s">
        <v>119</v>
      </c>
      <c r="R121" s="77" t="s">
        <v>120</v>
      </c>
      <c r="S121" s="77" t="s">
        <v>121</v>
      </c>
      <c r="T121" s="78" t="s">
        <v>122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5"/>
      <c r="B122" s="36"/>
      <c r="C122" s="83" t="s">
        <v>123</v>
      </c>
      <c r="D122" s="37"/>
      <c r="E122" s="37"/>
      <c r="F122" s="37"/>
      <c r="G122" s="37"/>
      <c r="H122" s="37"/>
      <c r="I122" s="37"/>
      <c r="J122" s="167">
        <f>BK122</f>
        <v>0</v>
      </c>
      <c r="K122" s="37"/>
      <c r="L122" s="40"/>
      <c r="M122" s="79"/>
      <c r="N122" s="168"/>
      <c r="O122" s="80"/>
      <c r="P122" s="169">
        <f>P123</f>
        <v>0</v>
      </c>
      <c r="Q122" s="80"/>
      <c r="R122" s="169">
        <f>R123</f>
        <v>0</v>
      </c>
      <c r="S122" s="80"/>
      <c r="T122" s="170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73</v>
      </c>
      <c r="AU122" s="18" t="s">
        <v>107</v>
      </c>
      <c r="BK122" s="171">
        <f>BK123</f>
        <v>0</v>
      </c>
    </row>
    <row r="123" spans="1:65" s="12" customFormat="1" ht="25.9" customHeight="1">
      <c r="B123" s="172"/>
      <c r="C123" s="173"/>
      <c r="D123" s="174" t="s">
        <v>73</v>
      </c>
      <c r="E123" s="175" t="s">
        <v>124</v>
      </c>
      <c r="F123" s="175" t="s">
        <v>125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P124+P164+P166+P189+P204</f>
        <v>0</v>
      </c>
      <c r="Q123" s="180"/>
      <c r="R123" s="181">
        <f>R124+R164+R166+R189+R204</f>
        <v>0</v>
      </c>
      <c r="S123" s="180"/>
      <c r="T123" s="182">
        <f>T124+T164+T166+T189+T204</f>
        <v>0</v>
      </c>
      <c r="AR123" s="183" t="s">
        <v>82</v>
      </c>
      <c r="AT123" s="184" t="s">
        <v>73</v>
      </c>
      <c r="AU123" s="184" t="s">
        <v>74</v>
      </c>
      <c r="AY123" s="183" t="s">
        <v>126</v>
      </c>
      <c r="BK123" s="185">
        <f>BK124+BK164+BK166+BK189+BK204</f>
        <v>0</v>
      </c>
    </row>
    <row r="124" spans="1:65" s="12" customFormat="1" ht="22.9" customHeight="1">
      <c r="B124" s="172"/>
      <c r="C124" s="173"/>
      <c r="D124" s="174" t="s">
        <v>73</v>
      </c>
      <c r="E124" s="186" t="s">
        <v>82</v>
      </c>
      <c r="F124" s="186" t="s">
        <v>776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SUM(P125:P163)</f>
        <v>0</v>
      </c>
      <c r="Q124" s="180"/>
      <c r="R124" s="181">
        <f>SUM(R125:R163)</f>
        <v>0</v>
      </c>
      <c r="S124" s="180"/>
      <c r="T124" s="182">
        <f>SUM(T125:T163)</f>
        <v>0</v>
      </c>
      <c r="AR124" s="183" t="s">
        <v>82</v>
      </c>
      <c r="AT124" s="184" t="s">
        <v>73</v>
      </c>
      <c r="AU124" s="184" t="s">
        <v>82</v>
      </c>
      <c r="AY124" s="183" t="s">
        <v>126</v>
      </c>
      <c r="BK124" s="185">
        <f>SUM(BK125:BK163)</f>
        <v>0</v>
      </c>
    </row>
    <row r="125" spans="1:65" s="2" customFormat="1" ht="24.2" customHeight="1">
      <c r="A125" s="35"/>
      <c r="B125" s="36"/>
      <c r="C125" s="188" t="s">
        <v>82</v>
      </c>
      <c r="D125" s="188" t="s">
        <v>129</v>
      </c>
      <c r="E125" s="189" t="s">
        <v>842</v>
      </c>
      <c r="F125" s="190" t="s">
        <v>843</v>
      </c>
      <c r="G125" s="191" t="s">
        <v>844</v>
      </c>
      <c r="H125" s="192">
        <v>120</v>
      </c>
      <c r="I125" s="193"/>
      <c r="J125" s="194">
        <f>ROUND(I125*H125,2)</f>
        <v>0</v>
      </c>
      <c r="K125" s="195"/>
      <c r="L125" s="40"/>
      <c r="M125" s="196" t="s">
        <v>1</v>
      </c>
      <c r="N125" s="197" t="s">
        <v>39</v>
      </c>
      <c r="O125" s="72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0" t="s">
        <v>133</v>
      </c>
      <c r="AT125" s="200" t="s">
        <v>129</v>
      </c>
      <c r="AU125" s="200" t="s">
        <v>84</v>
      </c>
      <c r="AY125" s="18" t="s">
        <v>126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8" t="s">
        <v>82</v>
      </c>
      <c r="BK125" s="201">
        <f>ROUND(I125*H125,2)</f>
        <v>0</v>
      </c>
      <c r="BL125" s="18" t="s">
        <v>133</v>
      </c>
      <c r="BM125" s="200" t="s">
        <v>84</v>
      </c>
    </row>
    <row r="126" spans="1:65" s="13" customFormat="1" ht="11.25">
      <c r="B126" s="202"/>
      <c r="C126" s="203"/>
      <c r="D126" s="204" t="s">
        <v>135</v>
      </c>
      <c r="E126" s="205" t="s">
        <v>1</v>
      </c>
      <c r="F126" s="206" t="s">
        <v>845</v>
      </c>
      <c r="G126" s="203"/>
      <c r="H126" s="207">
        <v>120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135</v>
      </c>
      <c r="AU126" s="213" t="s">
        <v>84</v>
      </c>
      <c r="AV126" s="13" t="s">
        <v>84</v>
      </c>
      <c r="AW126" s="13" t="s">
        <v>30</v>
      </c>
      <c r="AX126" s="13" t="s">
        <v>74</v>
      </c>
      <c r="AY126" s="213" t="s">
        <v>126</v>
      </c>
    </row>
    <row r="127" spans="1:65" s="16" customFormat="1" ht="11.25">
      <c r="B127" s="240"/>
      <c r="C127" s="241"/>
      <c r="D127" s="204" t="s">
        <v>135</v>
      </c>
      <c r="E127" s="242" t="s">
        <v>1</v>
      </c>
      <c r="F127" s="243" t="s">
        <v>252</v>
      </c>
      <c r="G127" s="241"/>
      <c r="H127" s="244">
        <v>120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135</v>
      </c>
      <c r="AU127" s="250" t="s">
        <v>84</v>
      </c>
      <c r="AV127" s="16" t="s">
        <v>133</v>
      </c>
      <c r="AW127" s="16" t="s">
        <v>30</v>
      </c>
      <c r="AX127" s="16" t="s">
        <v>82</v>
      </c>
      <c r="AY127" s="250" t="s">
        <v>126</v>
      </c>
    </row>
    <row r="128" spans="1:65" s="2" customFormat="1" ht="16.5" customHeight="1">
      <c r="A128" s="35"/>
      <c r="B128" s="36"/>
      <c r="C128" s="188" t="s">
        <v>84</v>
      </c>
      <c r="D128" s="188" t="s">
        <v>129</v>
      </c>
      <c r="E128" s="189" t="s">
        <v>846</v>
      </c>
      <c r="F128" s="190" t="s">
        <v>847</v>
      </c>
      <c r="G128" s="191" t="s">
        <v>848</v>
      </c>
      <c r="H128" s="192">
        <v>1</v>
      </c>
      <c r="I128" s="193"/>
      <c r="J128" s="194">
        <f>ROUND(I128*H128,2)</f>
        <v>0</v>
      </c>
      <c r="K128" s="195"/>
      <c r="L128" s="40"/>
      <c r="M128" s="196" t="s">
        <v>1</v>
      </c>
      <c r="N128" s="197" t="s">
        <v>39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133</v>
      </c>
      <c r="AT128" s="200" t="s">
        <v>129</v>
      </c>
      <c r="AU128" s="200" t="s">
        <v>84</v>
      </c>
      <c r="AY128" s="18" t="s">
        <v>126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82</v>
      </c>
      <c r="BK128" s="201">
        <f>ROUND(I128*H128,2)</f>
        <v>0</v>
      </c>
      <c r="BL128" s="18" t="s">
        <v>133</v>
      </c>
      <c r="BM128" s="200" t="s">
        <v>133</v>
      </c>
    </row>
    <row r="129" spans="1:65" s="2" customFormat="1" ht="24.2" customHeight="1">
      <c r="A129" s="35"/>
      <c r="B129" s="36"/>
      <c r="C129" s="188" t="s">
        <v>143</v>
      </c>
      <c r="D129" s="188" t="s">
        <v>129</v>
      </c>
      <c r="E129" s="189" t="s">
        <v>849</v>
      </c>
      <c r="F129" s="190" t="s">
        <v>850</v>
      </c>
      <c r="G129" s="191" t="s">
        <v>851</v>
      </c>
      <c r="H129" s="192">
        <v>40</v>
      </c>
      <c r="I129" s="193"/>
      <c r="J129" s="194">
        <f>ROUND(I129*H129,2)</f>
        <v>0</v>
      </c>
      <c r="K129" s="195"/>
      <c r="L129" s="40"/>
      <c r="M129" s="196" t="s">
        <v>1</v>
      </c>
      <c r="N129" s="197" t="s">
        <v>39</v>
      </c>
      <c r="O129" s="72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133</v>
      </c>
      <c r="AT129" s="200" t="s">
        <v>129</v>
      </c>
      <c r="AU129" s="200" t="s">
        <v>84</v>
      </c>
      <c r="AY129" s="18" t="s">
        <v>126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82</v>
      </c>
      <c r="BK129" s="201">
        <f>ROUND(I129*H129,2)</f>
        <v>0</v>
      </c>
      <c r="BL129" s="18" t="s">
        <v>133</v>
      </c>
      <c r="BM129" s="200" t="s">
        <v>155</v>
      </c>
    </row>
    <row r="130" spans="1:65" s="2" customFormat="1" ht="33" customHeight="1">
      <c r="A130" s="35"/>
      <c r="B130" s="36"/>
      <c r="C130" s="188" t="s">
        <v>133</v>
      </c>
      <c r="D130" s="188" t="s">
        <v>129</v>
      </c>
      <c r="E130" s="189" t="s">
        <v>852</v>
      </c>
      <c r="F130" s="190" t="s">
        <v>853</v>
      </c>
      <c r="G130" s="191" t="s">
        <v>132</v>
      </c>
      <c r="H130" s="192">
        <v>65.003</v>
      </c>
      <c r="I130" s="193"/>
      <c r="J130" s="194">
        <f>ROUND(I130*H130,2)</f>
        <v>0</v>
      </c>
      <c r="K130" s="195"/>
      <c r="L130" s="40"/>
      <c r="M130" s="196" t="s">
        <v>1</v>
      </c>
      <c r="N130" s="197" t="s">
        <v>39</v>
      </c>
      <c r="O130" s="72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133</v>
      </c>
      <c r="AT130" s="200" t="s">
        <v>129</v>
      </c>
      <c r="AU130" s="200" t="s">
        <v>84</v>
      </c>
      <c r="AY130" s="18" t="s">
        <v>126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82</v>
      </c>
      <c r="BK130" s="201">
        <f>ROUND(I130*H130,2)</f>
        <v>0</v>
      </c>
      <c r="BL130" s="18" t="s">
        <v>133</v>
      </c>
      <c r="BM130" s="200" t="s">
        <v>197</v>
      </c>
    </row>
    <row r="131" spans="1:65" s="13" customFormat="1" ht="11.25">
      <c r="B131" s="202"/>
      <c r="C131" s="203"/>
      <c r="D131" s="204" t="s">
        <v>135</v>
      </c>
      <c r="E131" s="205" t="s">
        <v>1</v>
      </c>
      <c r="F131" s="206" t="s">
        <v>854</v>
      </c>
      <c r="G131" s="203"/>
      <c r="H131" s="207">
        <v>65.003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135</v>
      </c>
      <c r="AU131" s="213" t="s">
        <v>84</v>
      </c>
      <c r="AV131" s="13" t="s">
        <v>84</v>
      </c>
      <c r="AW131" s="13" t="s">
        <v>30</v>
      </c>
      <c r="AX131" s="13" t="s">
        <v>74</v>
      </c>
      <c r="AY131" s="213" t="s">
        <v>126</v>
      </c>
    </row>
    <row r="132" spans="1:65" s="16" customFormat="1" ht="11.25">
      <c r="B132" s="240"/>
      <c r="C132" s="241"/>
      <c r="D132" s="204" t="s">
        <v>135</v>
      </c>
      <c r="E132" s="242" t="s">
        <v>1</v>
      </c>
      <c r="F132" s="243" t="s">
        <v>252</v>
      </c>
      <c r="G132" s="241"/>
      <c r="H132" s="244">
        <v>65.003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135</v>
      </c>
      <c r="AU132" s="250" t="s">
        <v>84</v>
      </c>
      <c r="AV132" s="16" t="s">
        <v>133</v>
      </c>
      <c r="AW132" s="16" t="s">
        <v>30</v>
      </c>
      <c r="AX132" s="16" t="s">
        <v>82</v>
      </c>
      <c r="AY132" s="250" t="s">
        <v>126</v>
      </c>
    </row>
    <row r="133" spans="1:65" s="2" customFormat="1" ht="33" customHeight="1">
      <c r="A133" s="35"/>
      <c r="B133" s="36"/>
      <c r="C133" s="188" t="s">
        <v>151</v>
      </c>
      <c r="D133" s="188" t="s">
        <v>129</v>
      </c>
      <c r="E133" s="189" t="s">
        <v>855</v>
      </c>
      <c r="F133" s="190" t="s">
        <v>856</v>
      </c>
      <c r="G133" s="191" t="s">
        <v>132</v>
      </c>
      <c r="H133" s="192">
        <v>160.19999999999999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39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133</v>
      </c>
      <c r="AT133" s="200" t="s">
        <v>129</v>
      </c>
      <c r="AU133" s="200" t="s">
        <v>84</v>
      </c>
      <c r="AY133" s="18" t="s">
        <v>126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82</v>
      </c>
      <c r="BK133" s="201">
        <f>ROUND(I133*H133,2)</f>
        <v>0</v>
      </c>
      <c r="BL133" s="18" t="s">
        <v>133</v>
      </c>
      <c r="BM133" s="200" t="s">
        <v>205</v>
      </c>
    </row>
    <row r="134" spans="1:65" s="13" customFormat="1" ht="11.25">
      <c r="B134" s="202"/>
      <c r="C134" s="203"/>
      <c r="D134" s="204" t="s">
        <v>135</v>
      </c>
      <c r="E134" s="205" t="s">
        <v>1</v>
      </c>
      <c r="F134" s="206" t="s">
        <v>857</v>
      </c>
      <c r="G134" s="203"/>
      <c r="H134" s="207">
        <v>160.19999999999999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135</v>
      </c>
      <c r="AU134" s="213" t="s">
        <v>84</v>
      </c>
      <c r="AV134" s="13" t="s">
        <v>84</v>
      </c>
      <c r="AW134" s="13" t="s">
        <v>30</v>
      </c>
      <c r="AX134" s="13" t="s">
        <v>74</v>
      </c>
      <c r="AY134" s="213" t="s">
        <v>126</v>
      </c>
    </row>
    <row r="135" spans="1:65" s="16" customFormat="1" ht="11.25">
      <c r="B135" s="240"/>
      <c r="C135" s="241"/>
      <c r="D135" s="204" t="s">
        <v>135</v>
      </c>
      <c r="E135" s="242" t="s">
        <v>1</v>
      </c>
      <c r="F135" s="243" t="s">
        <v>252</v>
      </c>
      <c r="G135" s="241"/>
      <c r="H135" s="244">
        <v>160.19999999999999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AT135" s="250" t="s">
        <v>135</v>
      </c>
      <c r="AU135" s="250" t="s">
        <v>84</v>
      </c>
      <c r="AV135" s="16" t="s">
        <v>133</v>
      </c>
      <c r="AW135" s="16" t="s">
        <v>30</v>
      </c>
      <c r="AX135" s="16" t="s">
        <v>82</v>
      </c>
      <c r="AY135" s="250" t="s">
        <v>126</v>
      </c>
    </row>
    <row r="136" spans="1:65" s="2" customFormat="1" ht="24.2" customHeight="1">
      <c r="A136" s="35"/>
      <c r="B136" s="36"/>
      <c r="C136" s="188" t="s">
        <v>155</v>
      </c>
      <c r="D136" s="188" t="s">
        <v>129</v>
      </c>
      <c r="E136" s="189" t="s">
        <v>858</v>
      </c>
      <c r="F136" s="190" t="s">
        <v>859</v>
      </c>
      <c r="G136" s="191" t="s">
        <v>170</v>
      </c>
      <c r="H136" s="192">
        <v>267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39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133</v>
      </c>
      <c r="AT136" s="200" t="s">
        <v>129</v>
      </c>
      <c r="AU136" s="200" t="s">
        <v>84</v>
      </c>
      <c r="AY136" s="18" t="s">
        <v>126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82</v>
      </c>
      <c r="BK136" s="201">
        <f>ROUND(I136*H136,2)</f>
        <v>0</v>
      </c>
      <c r="BL136" s="18" t="s">
        <v>133</v>
      </c>
      <c r="BM136" s="200" t="s">
        <v>213</v>
      </c>
    </row>
    <row r="137" spans="1:65" s="13" customFormat="1" ht="11.25">
      <c r="B137" s="202"/>
      <c r="C137" s="203"/>
      <c r="D137" s="204" t="s">
        <v>135</v>
      </c>
      <c r="E137" s="205" t="s">
        <v>1</v>
      </c>
      <c r="F137" s="206" t="s">
        <v>860</v>
      </c>
      <c r="G137" s="203"/>
      <c r="H137" s="207">
        <v>267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135</v>
      </c>
      <c r="AU137" s="213" t="s">
        <v>84</v>
      </c>
      <c r="AV137" s="13" t="s">
        <v>84</v>
      </c>
      <c r="AW137" s="13" t="s">
        <v>30</v>
      </c>
      <c r="AX137" s="13" t="s">
        <v>74</v>
      </c>
      <c r="AY137" s="213" t="s">
        <v>126</v>
      </c>
    </row>
    <row r="138" spans="1:65" s="16" customFormat="1" ht="11.25">
      <c r="B138" s="240"/>
      <c r="C138" s="241"/>
      <c r="D138" s="204" t="s">
        <v>135</v>
      </c>
      <c r="E138" s="242" t="s">
        <v>1</v>
      </c>
      <c r="F138" s="243" t="s">
        <v>252</v>
      </c>
      <c r="G138" s="241"/>
      <c r="H138" s="244">
        <v>267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AT138" s="250" t="s">
        <v>135</v>
      </c>
      <c r="AU138" s="250" t="s">
        <v>84</v>
      </c>
      <c r="AV138" s="16" t="s">
        <v>133</v>
      </c>
      <c r="AW138" s="16" t="s">
        <v>30</v>
      </c>
      <c r="AX138" s="16" t="s">
        <v>82</v>
      </c>
      <c r="AY138" s="250" t="s">
        <v>126</v>
      </c>
    </row>
    <row r="139" spans="1:65" s="2" customFormat="1" ht="24.2" customHeight="1">
      <c r="A139" s="35"/>
      <c r="B139" s="36"/>
      <c r="C139" s="188" t="s">
        <v>193</v>
      </c>
      <c r="D139" s="188" t="s">
        <v>129</v>
      </c>
      <c r="E139" s="189" t="s">
        <v>861</v>
      </c>
      <c r="F139" s="190" t="s">
        <v>862</v>
      </c>
      <c r="G139" s="191" t="s">
        <v>170</v>
      </c>
      <c r="H139" s="192">
        <v>267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39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133</v>
      </c>
      <c r="AT139" s="200" t="s">
        <v>129</v>
      </c>
      <c r="AU139" s="200" t="s">
        <v>84</v>
      </c>
      <c r="AY139" s="18" t="s">
        <v>126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82</v>
      </c>
      <c r="BK139" s="201">
        <f>ROUND(I139*H139,2)</f>
        <v>0</v>
      </c>
      <c r="BL139" s="18" t="s">
        <v>133</v>
      </c>
      <c r="BM139" s="200" t="s">
        <v>224</v>
      </c>
    </row>
    <row r="140" spans="1:65" s="2" customFormat="1" ht="33" customHeight="1">
      <c r="A140" s="35"/>
      <c r="B140" s="36"/>
      <c r="C140" s="188" t="s">
        <v>197</v>
      </c>
      <c r="D140" s="188" t="s">
        <v>129</v>
      </c>
      <c r="E140" s="189" t="s">
        <v>863</v>
      </c>
      <c r="F140" s="190" t="s">
        <v>864</v>
      </c>
      <c r="G140" s="191" t="s">
        <v>170</v>
      </c>
      <c r="H140" s="192">
        <v>57.78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39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133</v>
      </c>
      <c r="AT140" s="200" t="s">
        <v>129</v>
      </c>
      <c r="AU140" s="200" t="s">
        <v>84</v>
      </c>
      <c r="AY140" s="18" t="s">
        <v>126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82</v>
      </c>
      <c r="BK140" s="201">
        <f>ROUND(I140*H140,2)</f>
        <v>0</v>
      </c>
      <c r="BL140" s="18" t="s">
        <v>133</v>
      </c>
      <c r="BM140" s="200" t="s">
        <v>233</v>
      </c>
    </row>
    <row r="141" spans="1:65" s="13" customFormat="1" ht="11.25">
      <c r="B141" s="202"/>
      <c r="C141" s="203"/>
      <c r="D141" s="204" t="s">
        <v>135</v>
      </c>
      <c r="E141" s="205" t="s">
        <v>1</v>
      </c>
      <c r="F141" s="206" t="s">
        <v>865</v>
      </c>
      <c r="G141" s="203"/>
      <c r="H141" s="207">
        <v>57.78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135</v>
      </c>
      <c r="AU141" s="213" t="s">
        <v>84</v>
      </c>
      <c r="AV141" s="13" t="s">
        <v>84</v>
      </c>
      <c r="AW141" s="13" t="s">
        <v>30</v>
      </c>
      <c r="AX141" s="13" t="s">
        <v>74</v>
      </c>
      <c r="AY141" s="213" t="s">
        <v>126</v>
      </c>
    </row>
    <row r="142" spans="1:65" s="16" customFormat="1" ht="11.25">
      <c r="B142" s="240"/>
      <c r="C142" s="241"/>
      <c r="D142" s="204" t="s">
        <v>135</v>
      </c>
      <c r="E142" s="242" t="s">
        <v>1</v>
      </c>
      <c r="F142" s="243" t="s">
        <v>252</v>
      </c>
      <c r="G142" s="241"/>
      <c r="H142" s="244">
        <v>57.78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AT142" s="250" t="s">
        <v>135</v>
      </c>
      <c r="AU142" s="250" t="s">
        <v>84</v>
      </c>
      <c r="AV142" s="16" t="s">
        <v>133</v>
      </c>
      <c r="AW142" s="16" t="s">
        <v>30</v>
      </c>
      <c r="AX142" s="16" t="s">
        <v>82</v>
      </c>
      <c r="AY142" s="250" t="s">
        <v>126</v>
      </c>
    </row>
    <row r="143" spans="1:65" s="2" customFormat="1" ht="33" customHeight="1">
      <c r="A143" s="35"/>
      <c r="B143" s="36"/>
      <c r="C143" s="188" t="s">
        <v>127</v>
      </c>
      <c r="D143" s="188" t="s">
        <v>129</v>
      </c>
      <c r="E143" s="189" t="s">
        <v>866</v>
      </c>
      <c r="F143" s="190" t="s">
        <v>867</v>
      </c>
      <c r="G143" s="191" t="s">
        <v>170</v>
      </c>
      <c r="H143" s="192">
        <v>57.78</v>
      </c>
      <c r="I143" s="193"/>
      <c r="J143" s="194">
        <f>ROUND(I143*H143,2)</f>
        <v>0</v>
      </c>
      <c r="K143" s="195"/>
      <c r="L143" s="40"/>
      <c r="M143" s="196" t="s">
        <v>1</v>
      </c>
      <c r="N143" s="197" t="s">
        <v>39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133</v>
      </c>
      <c r="AT143" s="200" t="s">
        <v>129</v>
      </c>
      <c r="AU143" s="200" t="s">
        <v>84</v>
      </c>
      <c r="AY143" s="18" t="s">
        <v>126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82</v>
      </c>
      <c r="BK143" s="201">
        <f>ROUND(I143*H143,2)</f>
        <v>0</v>
      </c>
      <c r="BL143" s="18" t="s">
        <v>133</v>
      </c>
      <c r="BM143" s="200" t="s">
        <v>244</v>
      </c>
    </row>
    <row r="144" spans="1:65" s="2" customFormat="1" ht="37.9" customHeight="1">
      <c r="A144" s="35"/>
      <c r="B144" s="36"/>
      <c r="C144" s="188" t="s">
        <v>205</v>
      </c>
      <c r="D144" s="188" t="s">
        <v>129</v>
      </c>
      <c r="E144" s="189" t="s">
        <v>868</v>
      </c>
      <c r="F144" s="190" t="s">
        <v>869</v>
      </c>
      <c r="G144" s="191" t="s">
        <v>132</v>
      </c>
      <c r="H144" s="192">
        <v>225.203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39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133</v>
      </c>
      <c r="AT144" s="200" t="s">
        <v>129</v>
      </c>
      <c r="AU144" s="200" t="s">
        <v>84</v>
      </c>
      <c r="AY144" s="18" t="s">
        <v>126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82</v>
      </c>
      <c r="BK144" s="201">
        <f>ROUND(I144*H144,2)</f>
        <v>0</v>
      </c>
      <c r="BL144" s="18" t="s">
        <v>133</v>
      </c>
      <c r="BM144" s="200" t="s">
        <v>258</v>
      </c>
    </row>
    <row r="145" spans="1:65" s="13" customFormat="1" ht="11.25">
      <c r="B145" s="202"/>
      <c r="C145" s="203"/>
      <c r="D145" s="204" t="s">
        <v>135</v>
      </c>
      <c r="E145" s="205" t="s">
        <v>1</v>
      </c>
      <c r="F145" s="206" t="s">
        <v>870</v>
      </c>
      <c r="G145" s="203"/>
      <c r="H145" s="207">
        <v>225.203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135</v>
      </c>
      <c r="AU145" s="213" t="s">
        <v>84</v>
      </c>
      <c r="AV145" s="13" t="s">
        <v>84</v>
      </c>
      <c r="AW145" s="13" t="s">
        <v>30</v>
      </c>
      <c r="AX145" s="13" t="s">
        <v>74</v>
      </c>
      <c r="AY145" s="213" t="s">
        <v>126</v>
      </c>
    </row>
    <row r="146" spans="1:65" s="16" customFormat="1" ht="11.25">
      <c r="B146" s="240"/>
      <c r="C146" s="241"/>
      <c r="D146" s="204" t="s">
        <v>135</v>
      </c>
      <c r="E146" s="242" t="s">
        <v>1</v>
      </c>
      <c r="F146" s="243" t="s">
        <v>252</v>
      </c>
      <c r="G146" s="241"/>
      <c r="H146" s="244">
        <v>225.203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AT146" s="250" t="s">
        <v>135</v>
      </c>
      <c r="AU146" s="250" t="s">
        <v>84</v>
      </c>
      <c r="AV146" s="16" t="s">
        <v>133</v>
      </c>
      <c r="AW146" s="16" t="s">
        <v>30</v>
      </c>
      <c r="AX146" s="16" t="s">
        <v>82</v>
      </c>
      <c r="AY146" s="250" t="s">
        <v>126</v>
      </c>
    </row>
    <row r="147" spans="1:65" s="2" customFormat="1" ht="24.2" customHeight="1">
      <c r="A147" s="35"/>
      <c r="B147" s="36"/>
      <c r="C147" s="188" t="s">
        <v>209</v>
      </c>
      <c r="D147" s="188" t="s">
        <v>129</v>
      </c>
      <c r="E147" s="189" t="s">
        <v>871</v>
      </c>
      <c r="F147" s="190" t="s">
        <v>872</v>
      </c>
      <c r="G147" s="191" t="s">
        <v>141</v>
      </c>
      <c r="H147" s="192">
        <v>405.36500000000001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39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133</v>
      </c>
      <c r="AT147" s="200" t="s">
        <v>129</v>
      </c>
      <c r="AU147" s="200" t="s">
        <v>84</v>
      </c>
      <c r="AY147" s="18" t="s">
        <v>126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82</v>
      </c>
      <c r="BK147" s="201">
        <f>ROUND(I147*H147,2)</f>
        <v>0</v>
      </c>
      <c r="BL147" s="18" t="s">
        <v>133</v>
      </c>
      <c r="BM147" s="200" t="s">
        <v>265</v>
      </c>
    </row>
    <row r="148" spans="1:65" s="13" customFormat="1" ht="11.25">
      <c r="B148" s="202"/>
      <c r="C148" s="203"/>
      <c r="D148" s="204" t="s">
        <v>135</v>
      </c>
      <c r="E148" s="205" t="s">
        <v>1</v>
      </c>
      <c r="F148" s="206" t="s">
        <v>873</v>
      </c>
      <c r="G148" s="203"/>
      <c r="H148" s="207">
        <v>405.36500000000001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135</v>
      </c>
      <c r="AU148" s="213" t="s">
        <v>84</v>
      </c>
      <c r="AV148" s="13" t="s">
        <v>84</v>
      </c>
      <c r="AW148" s="13" t="s">
        <v>30</v>
      </c>
      <c r="AX148" s="13" t="s">
        <v>74</v>
      </c>
      <c r="AY148" s="213" t="s">
        <v>126</v>
      </c>
    </row>
    <row r="149" spans="1:65" s="16" customFormat="1" ht="11.25">
      <c r="B149" s="240"/>
      <c r="C149" s="241"/>
      <c r="D149" s="204" t="s">
        <v>135</v>
      </c>
      <c r="E149" s="242" t="s">
        <v>1</v>
      </c>
      <c r="F149" s="243" t="s">
        <v>252</v>
      </c>
      <c r="G149" s="241"/>
      <c r="H149" s="244">
        <v>405.36500000000001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AT149" s="250" t="s">
        <v>135</v>
      </c>
      <c r="AU149" s="250" t="s">
        <v>84</v>
      </c>
      <c r="AV149" s="16" t="s">
        <v>133</v>
      </c>
      <c r="AW149" s="16" t="s">
        <v>30</v>
      </c>
      <c r="AX149" s="16" t="s">
        <v>82</v>
      </c>
      <c r="AY149" s="250" t="s">
        <v>126</v>
      </c>
    </row>
    <row r="150" spans="1:65" s="2" customFormat="1" ht="16.5" customHeight="1">
      <c r="A150" s="35"/>
      <c r="B150" s="36"/>
      <c r="C150" s="188" t="s">
        <v>213</v>
      </c>
      <c r="D150" s="188" t="s">
        <v>129</v>
      </c>
      <c r="E150" s="189" t="s">
        <v>380</v>
      </c>
      <c r="F150" s="190" t="s">
        <v>381</v>
      </c>
      <c r="G150" s="191" t="s">
        <v>132</v>
      </c>
      <c r="H150" s="192">
        <v>225.203</v>
      </c>
      <c r="I150" s="193"/>
      <c r="J150" s="194">
        <f>ROUND(I150*H150,2)</f>
        <v>0</v>
      </c>
      <c r="K150" s="195"/>
      <c r="L150" s="40"/>
      <c r="M150" s="196" t="s">
        <v>1</v>
      </c>
      <c r="N150" s="197" t="s">
        <v>39</v>
      </c>
      <c r="O150" s="7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133</v>
      </c>
      <c r="AT150" s="200" t="s">
        <v>129</v>
      </c>
      <c r="AU150" s="200" t="s">
        <v>84</v>
      </c>
      <c r="AY150" s="18" t="s">
        <v>126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8" t="s">
        <v>82</v>
      </c>
      <c r="BK150" s="201">
        <f>ROUND(I150*H150,2)</f>
        <v>0</v>
      </c>
      <c r="BL150" s="18" t="s">
        <v>133</v>
      </c>
      <c r="BM150" s="200" t="s">
        <v>273</v>
      </c>
    </row>
    <row r="151" spans="1:65" s="2" customFormat="1" ht="24.2" customHeight="1">
      <c r="A151" s="35"/>
      <c r="B151" s="36"/>
      <c r="C151" s="188" t="s">
        <v>219</v>
      </c>
      <c r="D151" s="188" t="s">
        <v>129</v>
      </c>
      <c r="E151" s="189" t="s">
        <v>874</v>
      </c>
      <c r="F151" s="190" t="s">
        <v>875</v>
      </c>
      <c r="G151" s="191" t="s">
        <v>132</v>
      </c>
      <c r="H151" s="192">
        <v>146.64699999999999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39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133</v>
      </c>
      <c r="AT151" s="200" t="s">
        <v>129</v>
      </c>
      <c r="AU151" s="200" t="s">
        <v>84</v>
      </c>
      <c r="AY151" s="18" t="s">
        <v>126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82</v>
      </c>
      <c r="BK151" s="201">
        <f>ROUND(I151*H151,2)</f>
        <v>0</v>
      </c>
      <c r="BL151" s="18" t="s">
        <v>133</v>
      </c>
      <c r="BM151" s="200" t="s">
        <v>281</v>
      </c>
    </row>
    <row r="152" spans="1:65" s="13" customFormat="1" ht="11.25">
      <c r="B152" s="202"/>
      <c r="C152" s="203"/>
      <c r="D152" s="204" t="s">
        <v>135</v>
      </c>
      <c r="E152" s="205" t="s">
        <v>1</v>
      </c>
      <c r="F152" s="206" t="s">
        <v>876</v>
      </c>
      <c r="G152" s="203"/>
      <c r="H152" s="207">
        <v>96.12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135</v>
      </c>
      <c r="AU152" s="213" t="s">
        <v>84</v>
      </c>
      <c r="AV152" s="13" t="s">
        <v>84</v>
      </c>
      <c r="AW152" s="13" t="s">
        <v>30</v>
      </c>
      <c r="AX152" s="13" t="s">
        <v>74</v>
      </c>
      <c r="AY152" s="213" t="s">
        <v>126</v>
      </c>
    </row>
    <row r="153" spans="1:65" s="13" customFormat="1" ht="11.25">
      <c r="B153" s="202"/>
      <c r="C153" s="203"/>
      <c r="D153" s="204" t="s">
        <v>135</v>
      </c>
      <c r="E153" s="205" t="s">
        <v>1</v>
      </c>
      <c r="F153" s="206" t="s">
        <v>877</v>
      </c>
      <c r="G153" s="203"/>
      <c r="H153" s="207">
        <v>50.527000000000001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135</v>
      </c>
      <c r="AU153" s="213" t="s">
        <v>84</v>
      </c>
      <c r="AV153" s="13" t="s">
        <v>84</v>
      </c>
      <c r="AW153" s="13" t="s">
        <v>30</v>
      </c>
      <c r="AX153" s="13" t="s">
        <v>74</v>
      </c>
      <c r="AY153" s="213" t="s">
        <v>126</v>
      </c>
    </row>
    <row r="154" spans="1:65" s="16" customFormat="1" ht="11.25">
      <c r="B154" s="240"/>
      <c r="C154" s="241"/>
      <c r="D154" s="204" t="s">
        <v>135</v>
      </c>
      <c r="E154" s="242" t="s">
        <v>1</v>
      </c>
      <c r="F154" s="243" t="s">
        <v>252</v>
      </c>
      <c r="G154" s="241"/>
      <c r="H154" s="244">
        <v>146.64699999999999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AT154" s="250" t="s">
        <v>135</v>
      </c>
      <c r="AU154" s="250" t="s">
        <v>84</v>
      </c>
      <c r="AV154" s="16" t="s">
        <v>133</v>
      </c>
      <c r="AW154" s="16" t="s">
        <v>30</v>
      </c>
      <c r="AX154" s="16" t="s">
        <v>82</v>
      </c>
      <c r="AY154" s="250" t="s">
        <v>126</v>
      </c>
    </row>
    <row r="155" spans="1:65" s="2" customFormat="1" ht="16.5" customHeight="1">
      <c r="A155" s="35"/>
      <c r="B155" s="36"/>
      <c r="C155" s="251" t="s">
        <v>224</v>
      </c>
      <c r="D155" s="251" t="s">
        <v>355</v>
      </c>
      <c r="E155" s="252" t="s">
        <v>878</v>
      </c>
      <c r="F155" s="253" t="s">
        <v>879</v>
      </c>
      <c r="G155" s="254" t="s">
        <v>141</v>
      </c>
      <c r="H155" s="255">
        <v>263.96499999999997</v>
      </c>
      <c r="I155" s="256"/>
      <c r="J155" s="257">
        <f>ROUND(I155*H155,2)</f>
        <v>0</v>
      </c>
      <c r="K155" s="258"/>
      <c r="L155" s="259"/>
      <c r="M155" s="260" t="s">
        <v>1</v>
      </c>
      <c r="N155" s="261" t="s">
        <v>39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197</v>
      </c>
      <c r="AT155" s="200" t="s">
        <v>355</v>
      </c>
      <c r="AU155" s="200" t="s">
        <v>84</v>
      </c>
      <c r="AY155" s="18" t="s">
        <v>126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82</v>
      </c>
      <c r="BK155" s="201">
        <f>ROUND(I155*H155,2)</f>
        <v>0</v>
      </c>
      <c r="BL155" s="18" t="s">
        <v>133</v>
      </c>
      <c r="BM155" s="200" t="s">
        <v>289</v>
      </c>
    </row>
    <row r="156" spans="1:65" s="13" customFormat="1" ht="11.25">
      <c r="B156" s="202"/>
      <c r="C156" s="203"/>
      <c r="D156" s="204" t="s">
        <v>135</v>
      </c>
      <c r="E156" s="205" t="s">
        <v>1</v>
      </c>
      <c r="F156" s="206" t="s">
        <v>880</v>
      </c>
      <c r="G156" s="203"/>
      <c r="H156" s="207">
        <v>263.96499999999997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135</v>
      </c>
      <c r="AU156" s="213" t="s">
        <v>84</v>
      </c>
      <c r="AV156" s="13" t="s">
        <v>84</v>
      </c>
      <c r="AW156" s="13" t="s">
        <v>30</v>
      </c>
      <c r="AX156" s="13" t="s">
        <v>74</v>
      </c>
      <c r="AY156" s="213" t="s">
        <v>126</v>
      </c>
    </row>
    <row r="157" spans="1:65" s="16" customFormat="1" ht="11.25">
      <c r="B157" s="240"/>
      <c r="C157" s="241"/>
      <c r="D157" s="204" t="s">
        <v>135</v>
      </c>
      <c r="E157" s="242" t="s">
        <v>1</v>
      </c>
      <c r="F157" s="243" t="s">
        <v>252</v>
      </c>
      <c r="G157" s="241"/>
      <c r="H157" s="244">
        <v>263.96499999999997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AT157" s="250" t="s">
        <v>135</v>
      </c>
      <c r="AU157" s="250" t="s">
        <v>84</v>
      </c>
      <c r="AV157" s="16" t="s">
        <v>133</v>
      </c>
      <c r="AW157" s="16" t="s">
        <v>30</v>
      </c>
      <c r="AX157" s="16" t="s">
        <v>82</v>
      </c>
      <c r="AY157" s="250" t="s">
        <v>126</v>
      </c>
    </row>
    <row r="158" spans="1:65" s="2" customFormat="1" ht="24.2" customHeight="1">
      <c r="A158" s="35"/>
      <c r="B158" s="36"/>
      <c r="C158" s="188" t="s">
        <v>8</v>
      </c>
      <c r="D158" s="188" t="s">
        <v>129</v>
      </c>
      <c r="E158" s="189" t="s">
        <v>881</v>
      </c>
      <c r="F158" s="190" t="s">
        <v>882</v>
      </c>
      <c r="G158" s="191" t="s">
        <v>132</v>
      </c>
      <c r="H158" s="192">
        <v>53.4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39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133</v>
      </c>
      <c r="AT158" s="200" t="s">
        <v>129</v>
      </c>
      <c r="AU158" s="200" t="s">
        <v>84</v>
      </c>
      <c r="AY158" s="18" t="s">
        <v>126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82</v>
      </c>
      <c r="BK158" s="201">
        <f>ROUND(I158*H158,2)</f>
        <v>0</v>
      </c>
      <c r="BL158" s="18" t="s">
        <v>133</v>
      </c>
      <c r="BM158" s="200" t="s">
        <v>298</v>
      </c>
    </row>
    <row r="159" spans="1:65" s="13" customFormat="1" ht="11.25">
      <c r="B159" s="202"/>
      <c r="C159" s="203"/>
      <c r="D159" s="204" t="s">
        <v>135</v>
      </c>
      <c r="E159" s="205" t="s">
        <v>1</v>
      </c>
      <c r="F159" s="206" t="s">
        <v>883</v>
      </c>
      <c r="G159" s="203"/>
      <c r="H159" s="207">
        <v>53.4</v>
      </c>
      <c r="I159" s="208"/>
      <c r="J159" s="203"/>
      <c r="K159" s="203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135</v>
      </c>
      <c r="AU159" s="213" t="s">
        <v>84</v>
      </c>
      <c r="AV159" s="13" t="s">
        <v>84</v>
      </c>
      <c r="AW159" s="13" t="s">
        <v>30</v>
      </c>
      <c r="AX159" s="13" t="s">
        <v>74</v>
      </c>
      <c r="AY159" s="213" t="s">
        <v>126</v>
      </c>
    </row>
    <row r="160" spans="1:65" s="16" customFormat="1" ht="11.25">
      <c r="B160" s="240"/>
      <c r="C160" s="241"/>
      <c r="D160" s="204" t="s">
        <v>135</v>
      </c>
      <c r="E160" s="242" t="s">
        <v>1</v>
      </c>
      <c r="F160" s="243" t="s">
        <v>252</v>
      </c>
      <c r="G160" s="241"/>
      <c r="H160" s="244">
        <v>53.4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AT160" s="250" t="s">
        <v>135</v>
      </c>
      <c r="AU160" s="250" t="s">
        <v>84</v>
      </c>
      <c r="AV160" s="16" t="s">
        <v>133</v>
      </c>
      <c r="AW160" s="16" t="s">
        <v>30</v>
      </c>
      <c r="AX160" s="16" t="s">
        <v>82</v>
      </c>
      <c r="AY160" s="250" t="s">
        <v>126</v>
      </c>
    </row>
    <row r="161" spans="1:65" s="2" customFormat="1" ht="16.5" customHeight="1">
      <c r="A161" s="35"/>
      <c r="B161" s="36"/>
      <c r="C161" s="251" t="s">
        <v>233</v>
      </c>
      <c r="D161" s="251" t="s">
        <v>355</v>
      </c>
      <c r="E161" s="252" t="s">
        <v>884</v>
      </c>
      <c r="F161" s="253" t="s">
        <v>885</v>
      </c>
      <c r="G161" s="254" t="s">
        <v>141</v>
      </c>
      <c r="H161" s="255">
        <v>96.12</v>
      </c>
      <c r="I161" s="256"/>
      <c r="J161" s="257">
        <f>ROUND(I161*H161,2)</f>
        <v>0</v>
      </c>
      <c r="K161" s="258"/>
      <c r="L161" s="259"/>
      <c r="M161" s="260" t="s">
        <v>1</v>
      </c>
      <c r="N161" s="261" t="s">
        <v>39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197</v>
      </c>
      <c r="AT161" s="200" t="s">
        <v>355</v>
      </c>
      <c r="AU161" s="200" t="s">
        <v>84</v>
      </c>
      <c r="AY161" s="18" t="s">
        <v>126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82</v>
      </c>
      <c r="BK161" s="201">
        <f>ROUND(I161*H161,2)</f>
        <v>0</v>
      </c>
      <c r="BL161" s="18" t="s">
        <v>133</v>
      </c>
      <c r="BM161" s="200" t="s">
        <v>306</v>
      </c>
    </row>
    <row r="162" spans="1:65" s="13" customFormat="1" ht="11.25">
      <c r="B162" s="202"/>
      <c r="C162" s="203"/>
      <c r="D162" s="204" t="s">
        <v>135</v>
      </c>
      <c r="E162" s="205" t="s">
        <v>1</v>
      </c>
      <c r="F162" s="206" t="s">
        <v>886</v>
      </c>
      <c r="G162" s="203"/>
      <c r="H162" s="207">
        <v>96.12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135</v>
      </c>
      <c r="AU162" s="213" t="s">
        <v>84</v>
      </c>
      <c r="AV162" s="13" t="s">
        <v>84</v>
      </c>
      <c r="AW162" s="13" t="s">
        <v>30</v>
      </c>
      <c r="AX162" s="13" t="s">
        <v>74</v>
      </c>
      <c r="AY162" s="213" t="s">
        <v>126</v>
      </c>
    </row>
    <row r="163" spans="1:65" s="16" customFormat="1" ht="11.25">
      <c r="B163" s="240"/>
      <c r="C163" s="241"/>
      <c r="D163" s="204" t="s">
        <v>135</v>
      </c>
      <c r="E163" s="242" t="s">
        <v>1</v>
      </c>
      <c r="F163" s="243" t="s">
        <v>252</v>
      </c>
      <c r="G163" s="241"/>
      <c r="H163" s="244">
        <v>96.12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AT163" s="250" t="s">
        <v>135</v>
      </c>
      <c r="AU163" s="250" t="s">
        <v>84</v>
      </c>
      <c r="AV163" s="16" t="s">
        <v>133</v>
      </c>
      <c r="AW163" s="16" t="s">
        <v>30</v>
      </c>
      <c r="AX163" s="16" t="s">
        <v>82</v>
      </c>
      <c r="AY163" s="250" t="s">
        <v>126</v>
      </c>
    </row>
    <row r="164" spans="1:65" s="12" customFormat="1" ht="22.9" customHeight="1">
      <c r="B164" s="172"/>
      <c r="C164" s="173"/>
      <c r="D164" s="174" t="s">
        <v>73</v>
      </c>
      <c r="E164" s="186" t="s">
        <v>84</v>
      </c>
      <c r="F164" s="186" t="s">
        <v>451</v>
      </c>
      <c r="G164" s="173"/>
      <c r="H164" s="173"/>
      <c r="I164" s="176"/>
      <c r="J164" s="187">
        <f>BK164</f>
        <v>0</v>
      </c>
      <c r="K164" s="173"/>
      <c r="L164" s="178"/>
      <c r="M164" s="179"/>
      <c r="N164" s="180"/>
      <c r="O164" s="180"/>
      <c r="P164" s="181">
        <f>P165</f>
        <v>0</v>
      </c>
      <c r="Q164" s="180"/>
      <c r="R164" s="181">
        <f>R165</f>
        <v>0</v>
      </c>
      <c r="S164" s="180"/>
      <c r="T164" s="182">
        <f>T165</f>
        <v>0</v>
      </c>
      <c r="AR164" s="183" t="s">
        <v>82</v>
      </c>
      <c r="AT164" s="184" t="s">
        <v>73</v>
      </c>
      <c r="AU164" s="184" t="s">
        <v>82</v>
      </c>
      <c r="AY164" s="183" t="s">
        <v>126</v>
      </c>
      <c r="BK164" s="185">
        <f>BK165</f>
        <v>0</v>
      </c>
    </row>
    <row r="165" spans="1:65" s="2" customFormat="1" ht="37.9" customHeight="1">
      <c r="A165" s="35"/>
      <c r="B165" s="36"/>
      <c r="C165" s="188" t="s">
        <v>239</v>
      </c>
      <c r="D165" s="188" t="s">
        <v>129</v>
      </c>
      <c r="E165" s="189" t="s">
        <v>887</v>
      </c>
      <c r="F165" s="190" t="s">
        <v>888</v>
      </c>
      <c r="G165" s="191" t="s">
        <v>236</v>
      </c>
      <c r="H165" s="192">
        <v>10</v>
      </c>
      <c r="I165" s="193"/>
      <c r="J165" s="194">
        <f>ROUND(I165*H165,2)</f>
        <v>0</v>
      </c>
      <c r="K165" s="195"/>
      <c r="L165" s="40"/>
      <c r="M165" s="196" t="s">
        <v>1</v>
      </c>
      <c r="N165" s="197" t="s">
        <v>39</v>
      </c>
      <c r="O165" s="72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133</v>
      </c>
      <c r="AT165" s="200" t="s">
        <v>129</v>
      </c>
      <c r="AU165" s="200" t="s">
        <v>84</v>
      </c>
      <c r="AY165" s="18" t="s">
        <v>126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82</v>
      </c>
      <c r="BK165" s="201">
        <f>ROUND(I165*H165,2)</f>
        <v>0</v>
      </c>
      <c r="BL165" s="18" t="s">
        <v>133</v>
      </c>
      <c r="BM165" s="200" t="s">
        <v>314</v>
      </c>
    </row>
    <row r="166" spans="1:65" s="12" customFormat="1" ht="22.9" customHeight="1">
      <c r="B166" s="172"/>
      <c r="C166" s="173"/>
      <c r="D166" s="174" t="s">
        <v>73</v>
      </c>
      <c r="E166" s="186" t="s">
        <v>133</v>
      </c>
      <c r="F166" s="186" t="s">
        <v>499</v>
      </c>
      <c r="G166" s="173"/>
      <c r="H166" s="173"/>
      <c r="I166" s="176"/>
      <c r="J166" s="187">
        <f>BK166</f>
        <v>0</v>
      </c>
      <c r="K166" s="173"/>
      <c r="L166" s="178"/>
      <c r="M166" s="179"/>
      <c r="N166" s="180"/>
      <c r="O166" s="180"/>
      <c r="P166" s="181">
        <f>SUM(P167:P188)</f>
        <v>0</v>
      </c>
      <c r="Q166" s="180"/>
      <c r="R166" s="181">
        <f>SUM(R167:R188)</f>
        <v>0</v>
      </c>
      <c r="S166" s="180"/>
      <c r="T166" s="182">
        <f>SUM(T167:T188)</f>
        <v>0</v>
      </c>
      <c r="AR166" s="183" t="s">
        <v>82</v>
      </c>
      <c r="AT166" s="184" t="s">
        <v>73</v>
      </c>
      <c r="AU166" s="184" t="s">
        <v>82</v>
      </c>
      <c r="AY166" s="183" t="s">
        <v>126</v>
      </c>
      <c r="BK166" s="185">
        <f>SUM(BK167:BK188)</f>
        <v>0</v>
      </c>
    </row>
    <row r="167" spans="1:65" s="2" customFormat="1" ht="16.5" customHeight="1">
      <c r="A167" s="35"/>
      <c r="B167" s="36"/>
      <c r="C167" s="188" t="s">
        <v>244</v>
      </c>
      <c r="D167" s="188" t="s">
        <v>129</v>
      </c>
      <c r="E167" s="189" t="s">
        <v>889</v>
      </c>
      <c r="F167" s="190" t="s">
        <v>890</v>
      </c>
      <c r="G167" s="191" t="s">
        <v>132</v>
      </c>
      <c r="H167" s="192">
        <v>2.403</v>
      </c>
      <c r="I167" s="193"/>
      <c r="J167" s="194">
        <f>ROUND(I167*H167,2)</f>
        <v>0</v>
      </c>
      <c r="K167" s="195"/>
      <c r="L167" s="40"/>
      <c r="M167" s="196" t="s">
        <v>1</v>
      </c>
      <c r="N167" s="197" t="s">
        <v>39</v>
      </c>
      <c r="O167" s="72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133</v>
      </c>
      <c r="AT167" s="200" t="s">
        <v>129</v>
      </c>
      <c r="AU167" s="200" t="s">
        <v>84</v>
      </c>
      <c r="AY167" s="18" t="s">
        <v>126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82</v>
      </c>
      <c r="BK167" s="201">
        <f>ROUND(I167*H167,2)</f>
        <v>0</v>
      </c>
      <c r="BL167" s="18" t="s">
        <v>133</v>
      </c>
      <c r="BM167" s="200" t="s">
        <v>322</v>
      </c>
    </row>
    <row r="168" spans="1:65" s="13" customFormat="1" ht="11.25">
      <c r="B168" s="202"/>
      <c r="C168" s="203"/>
      <c r="D168" s="204" t="s">
        <v>135</v>
      </c>
      <c r="E168" s="205" t="s">
        <v>1</v>
      </c>
      <c r="F168" s="206" t="s">
        <v>891</v>
      </c>
      <c r="G168" s="203"/>
      <c r="H168" s="207">
        <v>0.9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135</v>
      </c>
      <c r="AU168" s="213" t="s">
        <v>84</v>
      </c>
      <c r="AV168" s="13" t="s">
        <v>84</v>
      </c>
      <c r="AW168" s="13" t="s">
        <v>30</v>
      </c>
      <c r="AX168" s="13" t="s">
        <v>74</v>
      </c>
      <c r="AY168" s="213" t="s">
        <v>126</v>
      </c>
    </row>
    <row r="169" spans="1:65" s="13" customFormat="1" ht="11.25">
      <c r="B169" s="202"/>
      <c r="C169" s="203"/>
      <c r="D169" s="204" t="s">
        <v>135</v>
      </c>
      <c r="E169" s="205" t="s">
        <v>1</v>
      </c>
      <c r="F169" s="206" t="s">
        <v>892</v>
      </c>
      <c r="G169" s="203"/>
      <c r="H169" s="207">
        <v>1.5029999999999999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135</v>
      </c>
      <c r="AU169" s="213" t="s">
        <v>84</v>
      </c>
      <c r="AV169" s="13" t="s">
        <v>84</v>
      </c>
      <c r="AW169" s="13" t="s">
        <v>30</v>
      </c>
      <c r="AX169" s="13" t="s">
        <v>74</v>
      </c>
      <c r="AY169" s="213" t="s">
        <v>126</v>
      </c>
    </row>
    <row r="170" spans="1:65" s="16" customFormat="1" ht="11.25">
      <c r="B170" s="240"/>
      <c r="C170" s="241"/>
      <c r="D170" s="204" t="s">
        <v>135</v>
      </c>
      <c r="E170" s="242" t="s">
        <v>1</v>
      </c>
      <c r="F170" s="243" t="s">
        <v>252</v>
      </c>
      <c r="G170" s="241"/>
      <c r="H170" s="244">
        <v>2.403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135</v>
      </c>
      <c r="AU170" s="250" t="s">
        <v>84</v>
      </c>
      <c r="AV170" s="16" t="s">
        <v>133</v>
      </c>
      <c r="AW170" s="16" t="s">
        <v>30</v>
      </c>
      <c r="AX170" s="16" t="s">
        <v>82</v>
      </c>
      <c r="AY170" s="250" t="s">
        <v>126</v>
      </c>
    </row>
    <row r="171" spans="1:65" s="2" customFormat="1" ht="16.5" customHeight="1">
      <c r="A171" s="35"/>
      <c r="B171" s="36"/>
      <c r="C171" s="188" t="s">
        <v>253</v>
      </c>
      <c r="D171" s="188" t="s">
        <v>129</v>
      </c>
      <c r="E171" s="189" t="s">
        <v>893</v>
      </c>
      <c r="F171" s="190" t="s">
        <v>894</v>
      </c>
      <c r="G171" s="191" t="s">
        <v>132</v>
      </c>
      <c r="H171" s="192">
        <v>10.68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39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133</v>
      </c>
      <c r="AT171" s="200" t="s">
        <v>129</v>
      </c>
      <c r="AU171" s="200" t="s">
        <v>84</v>
      </c>
      <c r="AY171" s="18" t="s">
        <v>126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82</v>
      </c>
      <c r="BK171" s="201">
        <f>ROUND(I171*H171,2)</f>
        <v>0</v>
      </c>
      <c r="BL171" s="18" t="s">
        <v>133</v>
      </c>
      <c r="BM171" s="200" t="s">
        <v>330</v>
      </c>
    </row>
    <row r="172" spans="1:65" s="13" customFormat="1" ht="11.25">
      <c r="B172" s="202"/>
      <c r="C172" s="203"/>
      <c r="D172" s="204" t="s">
        <v>135</v>
      </c>
      <c r="E172" s="205" t="s">
        <v>1</v>
      </c>
      <c r="F172" s="206" t="s">
        <v>895</v>
      </c>
      <c r="G172" s="203"/>
      <c r="H172" s="207">
        <v>10.68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135</v>
      </c>
      <c r="AU172" s="213" t="s">
        <v>84</v>
      </c>
      <c r="AV172" s="13" t="s">
        <v>84</v>
      </c>
      <c r="AW172" s="13" t="s">
        <v>30</v>
      </c>
      <c r="AX172" s="13" t="s">
        <v>74</v>
      </c>
      <c r="AY172" s="213" t="s">
        <v>126</v>
      </c>
    </row>
    <row r="173" spans="1:65" s="16" customFormat="1" ht="11.25">
      <c r="B173" s="240"/>
      <c r="C173" s="241"/>
      <c r="D173" s="204" t="s">
        <v>135</v>
      </c>
      <c r="E173" s="242" t="s">
        <v>1</v>
      </c>
      <c r="F173" s="243" t="s">
        <v>252</v>
      </c>
      <c r="G173" s="241"/>
      <c r="H173" s="244">
        <v>10.68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135</v>
      </c>
      <c r="AU173" s="250" t="s">
        <v>84</v>
      </c>
      <c r="AV173" s="16" t="s">
        <v>133</v>
      </c>
      <c r="AW173" s="16" t="s">
        <v>30</v>
      </c>
      <c r="AX173" s="16" t="s">
        <v>82</v>
      </c>
      <c r="AY173" s="250" t="s">
        <v>126</v>
      </c>
    </row>
    <row r="174" spans="1:65" s="2" customFormat="1" ht="21.75" customHeight="1">
      <c r="A174" s="35"/>
      <c r="B174" s="36"/>
      <c r="C174" s="188" t="s">
        <v>258</v>
      </c>
      <c r="D174" s="188" t="s">
        <v>129</v>
      </c>
      <c r="E174" s="189" t="s">
        <v>896</v>
      </c>
      <c r="F174" s="190" t="s">
        <v>897</v>
      </c>
      <c r="G174" s="191" t="s">
        <v>176</v>
      </c>
      <c r="H174" s="192">
        <v>4</v>
      </c>
      <c r="I174" s="193"/>
      <c r="J174" s="194">
        <f t="shared" ref="J174:J180" si="0">ROUND(I174*H174,2)</f>
        <v>0</v>
      </c>
      <c r="K174" s="195"/>
      <c r="L174" s="40"/>
      <c r="M174" s="196" t="s">
        <v>1</v>
      </c>
      <c r="N174" s="197" t="s">
        <v>39</v>
      </c>
      <c r="O174" s="72"/>
      <c r="P174" s="198">
        <f t="shared" ref="P174:P180" si="1">O174*H174</f>
        <v>0</v>
      </c>
      <c r="Q174" s="198">
        <v>0</v>
      </c>
      <c r="R174" s="198">
        <f t="shared" ref="R174:R180" si="2">Q174*H174</f>
        <v>0</v>
      </c>
      <c r="S174" s="198">
        <v>0</v>
      </c>
      <c r="T174" s="199">
        <f t="shared" ref="T174:T180" si="3"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133</v>
      </c>
      <c r="AT174" s="200" t="s">
        <v>129</v>
      </c>
      <c r="AU174" s="200" t="s">
        <v>84</v>
      </c>
      <c r="AY174" s="18" t="s">
        <v>126</v>
      </c>
      <c r="BE174" s="201">
        <f t="shared" ref="BE174:BE180" si="4">IF(N174="základní",J174,0)</f>
        <v>0</v>
      </c>
      <c r="BF174" s="201">
        <f t="shared" ref="BF174:BF180" si="5">IF(N174="snížená",J174,0)</f>
        <v>0</v>
      </c>
      <c r="BG174" s="201">
        <f t="shared" ref="BG174:BG180" si="6">IF(N174="zákl. přenesená",J174,0)</f>
        <v>0</v>
      </c>
      <c r="BH174" s="201">
        <f t="shared" ref="BH174:BH180" si="7">IF(N174="sníž. přenesená",J174,0)</f>
        <v>0</v>
      </c>
      <c r="BI174" s="201">
        <f t="shared" ref="BI174:BI180" si="8">IF(N174="nulová",J174,0)</f>
        <v>0</v>
      </c>
      <c r="BJ174" s="18" t="s">
        <v>82</v>
      </c>
      <c r="BK174" s="201">
        <f t="shared" ref="BK174:BK180" si="9">ROUND(I174*H174,2)</f>
        <v>0</v>
      </c>
      <c r="BL174" s="18" t="s">
        <v>133</v>
      </c>
      <c r="BM174" s="200" t="s">
        <v>339</v>
      </c>
    </row>
    <row r="175" spans="1:65" s="2" customFormat="1" ht="24.2" customHeight="1">
      <c r="A175" s="35"/>
      <c r="B175" s="36"/>
      <c r="C175" s="251" t="s">
        <v>7</v>
      </c>
      <c r="D175" s="251" t="s">
        <v>355</v>
      </c>
      <c r="E175" s="252" t="s">
        <v>898</v>
      </c>
      <c r="F175" s="253" t="s">
        <v>899</v>
      </c>
      <c r="G175" s="254" t="s">
        <v>176</v>
      </c>
      <c r="H175" s="255">
        <v>2</v>
      </c>
      <c r="I175" s="256"/>
      <c r="J175" s="257">
        <f t="shared" si="0"/>
        <v>0</v>
      </c>
      <c r="K175" s="258"/>
      <c r="L175" s="259"/>
      <c r="M175" s="260" t="s">
        <v>1</v>
      </c>
      <c r="N175" s="261" t="s">
        <v>39</v>
      </c>
      <c r="O175" s="72"/>
      <c r="P175" s="198">
        <f t="shared" si="1"/>
        <v>0</v>
      </c>
      <c r="Q175" s="198">
        <v>0</v>
      </c>
      <c r="R175" s="198">
        <f t="shared" si="2"/>
        <v>0</v>
      </c>
      <c r="S175" s="198">
        <v>0</v>
      </c>
      <c r="T175" s="199">
        <f t="shared" si="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197</v>
      </c>
      <c r="AT175" s="200" t="s">
        <v>355</v>
      </c>
      <c r="AU175" s="200" t="s">
        <v>84</v>
      </c>
      <c r="AY175" s="18" t="s">
        <v>126</v>
      </c>
      <c r="BE175" s="201">
        <f t="shared" si="4"/>
        <v>0</v>
      </c>
      <c r="BF175" s="201">
        <f t="shared" si="5"/>
        <v>0</v>
      </c>
      <c r="BG175" s="201">
        <f t="shared" si="6"/>
        <v>0</v>
      </c>
      <c r="BH175" s="201">
        <f t="shared" si="7"/>
        <v>0</v>
      </c>
      <c r="BI175" s="201">
        <f t="shared" si="8"/>
        <v>0</v>
      </c>
      <c r="BJ175" s="18" t="s">
        <v>82</v>
      </c>
      <c r="BK175" s="201">
        <f t="shared" si="9"/>
        <v>0</v>
      </c>
      <c r="BL175" s="18" t="s">
        <v>133</v>
      </c>
      <c r="BM175" s="200" t="s">
        <v>349</v>
      </c>
    </row>
    <row r="176" spans="1:65" s="2" customFormat="1" ht="24.2" customHeight="1">
      <c r="A176" s="35"/>
      <c r="B176" s="36"/>
      <c r="C176" s="251" t="s">
        <v>265</v>
      </c>
      <c r="D176" s="251" t="s">
        <v>355</v>
      </c>
      <c r="E176" s="252" t="s">
        <v>900</v>
      </c>
      <c r="F176" s="253" t="s">
        <v>901</v>
      </c>
      <c r="G176" s="254" t="s">
        <v>176</v>
      </c>
      <c r="H176" s="255">
        <v>1</v>
      </c>
      <c r="I176" s="256"/>
      <c r="J176" s="257">
        <f t="shared" si="0"/>
        <v>0</v>
      </c>
      <c r="K176" s="258"/>
      <c r="L176" s="259"/>
      <c r="M176" s="260" t="s">
        <v>1</v>
      </c>
      <c r="N176" s="261" t="s">
        <v>39</v>
      </c>
      <c r="O176" s="72"/>
      <c r="P176" s="198">
        <f t="shared" si="1"/>
        <v>0</v>
      </c>
      <c r="Q176" s="198">
        <v>0</v>
      </c>
      <c r="R176" s="198">
        <f t="shared" si="2"/>
        <v>0</v>
      </c>
      <c r="S176" s="198">
        <v>0</v>
      </c>
      <c r="T176" s="199">
        <f t="shared" si="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197</v>
      </c>
      <c r="AT176" s="200" t="s">
        <v>355</v>
      </c>
      <c r="AU176" s="200" t="s">
        <v>84</v>
      </c>
      <c r="AY176" s="18" t="s">
        <v>126</v>
      </c>
      <c r="BE176" s="201">
        <f t="shared" si="4"/>
        <v>0</v>
      </c>
      <c r="BF176" s="201">
        <f t="shared" si="5"/>
        <v>0</v>
      </c>
      <c r="BG176" s="201">
        <f t="shared" si="6"/>
        <v>0</v>
      </c>
      <c r="BH176" s="201">
        <f t="shared" si="7"/>
        <v>0</v>
      </c>
      <c r="BI176" s="201">
        <f t="shared" si="8"/>
        <v>0</v>
      </c>
      <c r="BJ176" s="18" t="s">
        <v>82</v>
      </c>
      <c r="BK176" s="201">
        <f t="shared" si="9"/>
        <v>0</v>
      </c>
      <c r="BL176" s="18" t="s">
        <v>133</v>
      </c>
      <c r="BM176" s="200" t="s">
        <v>360</v>
      </c>
    </row>
    <row r="177" spans="1:65" s="2" customFormat="1" ht="24.2" customHeight="1">
      <c r="A177" s="35"/>
      <c r="B177" s="36"/>
      <c r="C177" s="251" t="s">
        <v>269</v>
      </c>
      <c r="D177" s="251" t="s">
        <v>355</v>
      </c>
      <c r="E177" s="252" t="s">
        <v>902</v>
      </c>
      <c r="F177" s="253" t="s">
        <v>903</v>
      </c>
      <c r="G177" s="254" t="s">
        <v>176</v>
      </c>
      <c r="H177" s="255">
        <v>1</v>
      </c>
      <c r="I177" s="256"/>
      <c r="J177" s="257">
        <f t="shared" si="0"/>
        <v>0</v>
      </c>
      <c r="K177" s="258"/>
      <c r="L177" s="259"/>
      <c r="M177" s="260" t="s">
        <v>1</v>
      </c>
      <c r="N177" s="261" t="s">
        <v>39</v>
      </c>
      <c r="O177" s="72"/>
      <c r="P177" s="198">
        <f t="shared" si="1"/>
        <v>0</v>
      </c>
      <c r="Q177" s="198">
        <v>0</v>
      </c>
      <c r="R177" s="198">
        <f t="shared" si="2"/>
        <v>0</v>
      </c>
      <c r="S177" s="198">
        <v>0</v>
      </c>
      <c r="T177" s="199">
        <f t="shared" si="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197</v>
      </c>
      <c r="AT177" s="200" t="s">
        <v>355</v>
      </c>
      <c r="AU177" s="200" t="s">
        <v>84</v>
      </c>
      <c r="AY177" s="18" t="s">
        <v>126</v>
      </c>
      <c r="BE177" s="201">
        <f t="shared" si="4"/>
        <v>0</v>
      </c>
      <c r="BF177" s="201">
        <f t="shared" si="5"/>
        <v>0</v>
      </c>
      <c r="BG177" s="201">
        <f t="shared" si="6"/>
        <v>0</v>
      </c>
      <c r="BH177" s="201">
        <f t="shared" si="7"/>
        <v>0</v>
      </c>
      <c r="BI177" s="201">
        <f t="shared" si="8"/>
        <v>0</v>
      </c>
      <c r="BJ177" s="18" t="s">
        <v>82</v>
      </c>
      <c r="BK177" s="201">
        <f t="shared" si="9"/>
        <v>0</v>
      </c>
      <c r="BL177" s="18" t="s">
        <v>133</v>
      </c>
      <c r="BM177" s="200" t="s">
        <v>370</v>
      </c>
    </row>
    <row r="178" spans="1:65" s="2" customFormat="1" ht="21.75" customHeight="1">
      <c r="A178" s="35"/>
      <c r="B178" s="36"/>
      <c r="C178" s="188" t="s">
        <v>273</v>
      </c>
      <c r="D178" s="188" t="s">
        <v>129</v>
      </c>
      <c r="E178" s="189" t="s">
        <v>904</v>
      </c>
      <c r="F178" s="190" t="s">
        <v>905</v>
      </c>
      <c r="G178" s="191" t="s">
        <v>176</v>
      </c>
      <c r="H178" s="192">
        <v>3</v>
      </c>
      <c r="I178" s="193"/>
      <c r="J178" s="194">
        <f t="shared" si="0"/>
        <v>0</v>
      </c>
      <c r="K178" s="195"/>
      <c r="L178" s="40"/>
      <c r="M178" s="196" t="s">
        <v>1</v>
      </c>
      <c r="N178" s="197" t="s">
        <v>39</v>
      </c>
      <c r="O178" s="72"/>
      <c r="P178" s="198">
        <f t="shared" si="1"/>
        <v>0</v>
      </c>
      <c r="Q178" s="198">
        <v>0</v>
      </c>
      <c r="R178" s="198">
        <f t="shared" si="2"/>
        <v>0</v>
      </c>
      <c r="S178" s="198">
        <v>0</v>
      </c>
      <c r="T178" s="199">
        <f t="shared" si="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133</v>
      </c>
      <c r="AT178" s="200" t="s">
        <v>129</v>
      </c>
      <c r="AU178" s="200" t="s">
        <v>84</v>
      </c>
      <c r="AY178" s="18" t="s">
        <v>126</v>
      </c>
      <c r="BE178" s="201">
        <f t="shared" si="4"/>
        <v>0</v>
      </c>
      <c r="BF178" s="201">
        <f t="shared" si="5"/>
        <v>0</v>
      </c>
      <c r="BG178" s="201">
        <f t="shared" si="6"/>
        <v>0</v>
      </c>
      <c r="BH178" s="201">
        <f t="shared" si="7"/>
        <v>0</v>
      </c>
      <c r="BI178" s="201">
        <f t="shared" si="8"/>
        <v>0</v>
      </c>
      <c r="BJ178" s="18" t="s">
        <v>82</v>
      </c>
      <c r="BK178" s="201">
        <f t="shared" si="9"/>
        <v>0</v>
      </c>
      <c r="BL178" s="18" t="s">
        <v>133</v>
      </c>
      <c r="BM178" s="200" t="s">
        <v>379</v>
      </c>
    </row>
    <row r="179" spans="1:65" s="2" customFormat="1" ht="24.2" customHeight="1">
      <c r="A179" s="35"/>
      <c r="B179" s="36"/>
      <c r="C179" s="251" t="s">
        <v>277</v>
      </c>
      <c r="D179" s="251" t="s">
        <v>355</v>
      </c>
      <c r="E179" s="252" t="s">
        <v>906</v>
      </c>
      <c r="F179" s="253" t="s">
        <v>907</v>
      </c>
      <c r="G179" s="254" t="s">
        <v>176</v>
      </c>
      <c r="H179" s="255">
        <v>3</v>
      </c>
      <c r="I179" s="256"/>
      <c r="J179" s="257">
        <f t="shared" si="0"/>
        <v>0</v>
      </c>
      <c r="K179" s="258"/>
      <c r="L179" s="259"/>
      <c r="M179" s="260" t="s">
        <v>1</v>
      </c>
      <c r="N179" s="261" t="s">
        <v>39</v>
      </c>
      <c r="O179" s="72"/>
      <c r="P179" s="198">
        <f t="shared" si="1"/>
        <v>0</v>
      </c>
      <c r="Q179" s="198">
        <v>0</v>
      </c>
      <c r="R179" s="198">
        <f t="shared" si="2"/>
        <v>0</v>
      </c>
      <c r="S179" s="198">
        <v>0</v>
      </c>
      <c r="T179" s="199">
        <f t="shared" si="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197</v>
      </c>
      <c r="AT179" s="200" t="s">
        <v>355</v>
      </c>
      <c r="AU179" s="200" t="s">
        <v>84</v>
      </c>
      <c r="AY179" s="18" t="s">
        <v>126</v>
      </c>
      <c r="BE179" s="201">
        <f t="shared" si="4"/>
        <v>0</v>
      </c>
      <c r="BF179" s="201">
        <f t="shared" si="5"/>
        <v>0</v>
      </c>
      <c r="BG179" s="201">
        <f t="shared" si="6"/>
        <v>0</v>
      </c>
      <c r="BH179" s="201">
        <f t="shared" si="7"/>
        <v>0</v>
      </c>
      <c r="BI179" s="201">
        <f t="shared" si="8"/>
        <v>0</v>
      </c>
      <c r="BJ179" s="18" t="s">
        <v>82</v>
      </c>
      <c r="BK179" s="201">
        <f t="shared" si="9"/>
        <v>0</v>
      </c>
      <c r="BL179" s="18" t="s">
        <v>133</v>
      </c>
      <c r="BM179" s="200" t="s">
        <v>387</v>
      </c>
    </row>
    <row r="180" spans="1:65" s="2" customFormat="1" ht="24.2" customHeight="1">
      <c r="A180" s="35"/>
      <c r="B180" s="36"/>
      <c r="C180" s="188" t="s">
        <v>281</v>
      </c>
      <c r="D180" s="188" t="s">
        <v>129</v>
      </c>
      <c r="E180" s="189" t="s">
        <v>908</v>
      </c>
      <c r="F180" s="190" t="s">
        <v>909</v>
      </c>
      <c r="G180" s="191" t="s">
        <v>132</v>
      </c>
      <c r="H180" s="192">
        <v>0.9</v>
      </c>
      <c r="I180" s="193"/>
      <c r="J180" s="194">
        <f t="shared" si="0"/>
        <v>0</v>
      </c>
      <c r="K180" s="195"/>
      <c r="L180" s="40"/>
      <c r="M180" s="196" t="s">
        <v>1</v>
      </c>
      <c r="N180" s="197" t="s">
        <v>39</v>
      </c>
      <c r="O180" s="72"/>
      <c r="P180" s="198">
        <f t="shared" si="1"/>
        <v>0</v>
      </c>
      <c r="Q180" s="198">
        <v>0</v>
      </c>
      <c r="R180" s="198">
        <f t="shared" si="2"/>
        <v>0</v>
      </c>
      <c r="S180" s="198">
        <v>0</v>
      </c>
      <c r="T180" s="199">
        <f t="shared" si="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133</v>
      </c>
      <c r="AT180" s="200" t="s">
        <v>129</v>
      </c>
      <c r="AU180" s="200" t="s">
        <v>84</v>
      </c>
      <c r="AY180" s="18" t="s">
        <v>126</v>
      </c>
      <c r="BE180" s="201">
        <f t="shared" si="4"/>
        <v>0</v>
      </c>
      <c r="BF180" s="201">
        <f t="shared" si="5"/>
        <v>0</v>
      </c>
      <c r="BG180" s="201">
        <f t="shared" si="6"/>
        <v>0</v>
      </c>
      <c r="BH180" s="201">
        <f t="shared" si="7"/>
        <v>0</v>
      </c>
      <c r="BI180" s="201">
        <f t="shared" si="8"/>
        <v>0</v>
      </c>
      <c r="BJ180" s="18" t="s">
        <v>82</v>
      </c>
      <c r="BK180" s="201">
        <f t="shared" si="9"/>
        <v>0</v>
      </c>
      <c r="BL180" s="18" t="s">
        <v>133</v>
      </c>
      <c r="BM180" s="200" t="s">
        <v>395</v>
      </c>
    </row>
    <row r="181" spans="1:65" s="13" customFormat="1" ht="11.25">
      <c r="B181" s="202"/>
      <c r="C181" s="203"/>
      <c r="D181" s="204" t="s">
        <v>135</v>
      </c>
      <c r="E181" s="205" t="s">
        <v>1</v>
      </c>
      <c r="F181" s="206" t="s">
        <v>910</v>
      </c>
      <c r="G181" s="203"/>
      <c r="H181" s="207">
        <v>0.9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135</v>
      </c>
      <c r="AU181" s="213" t="s">
        <v>84</v>
      </c>
      <c r="AV181" s="13" t="s">
        <v>84</v>
      </c>
      <c r="AW181" s="13" t="s">
        <v>30</v>
      </c>
      <c r="AX181" s="13" t="s">
        <v>74</v>
      </c>
      <c r="AY181" s="213" t="s">
        <v>126</v>
      </c>
    </row>
    <row r="182" spans="1:65" s="16" customFormat="1" ht="11.25">
      <c r="B182" s="240"/>
      <c r="C182" s="241"/>
      <c r="D182" s="204" t="s">
        <v>135</v>
      </c>
      <c r="E182" s="242" t="s">
        <v>1</v>
      </c>
      <c r="F182" s="243" t="s">
        <v>252</v>
      </c>
      <c r="G182" s="241"/>
      <c r="H182" s="244">
        <v>0.9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135</v>
      </c>
      <c r="AU182" s="250" t="s">
        <v>84</v>
      </c>
      <c r="AV182" s="16" t="s">
        <v>133</v>
      </c>
      <c r="AW182" s="16" t="s">
        <v>30</v>
      </c>
      <c r="AX182" s="16" t="s">
        <v>82</v>
      </c>
      <c r="AY182" s="250" t="s">
        <v>126</v>
      </c>
    </row>
    <row r="183" spans="1:65" s="2" customFormat="1" ht="21.75" customHeight="1">
      <c r="A183" s="35"/>
      <c r="B183" s="36"/>
      <c r="C183" s="188" t="s">
        <v>285</v>
      </c>
      <c r="D183" s="188" t="s">
        <v>129</v>
      </c>
      <c r="E183" s="189" t="s">
        <v>911</v>
      </c>
      <c r="F183" s="190" t="s">
        <v>912</v>
      </c>
      <c r="G183" s="191" t="s">
        <v>132</v>
      </c>
      <c r="H183" s="192">
        <v>1.5029999999999999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39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133</v>
      </c>
      <c r="AT183" s="200" t="s">
        <v>129</v>
      </c>
      <c r="AU183" s="200" t="s">
        <v>84</v>
      </c>
      <c r="AY183" s="18" t="s">
        <v>126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82</v>
      </c>
      <c r="BK183" s="201">
        <f>ROUND(I183*H183,2)</f>
        <v>0</v>
      </c>
      <c r="BL183" s="18" t="s">
        <v>133</v>
      </c>
      <c r="BM183" s="200" t="s">
        <v>403</v>
      </c>
    </row>
    <row r="184" spans="1:65" s="13" customFormat="1" ht="11.25">
      <c r="B184" s="202"/>
      <c r="C184" s="203"/>
      <c r="D184" s="204" t="s">
        <v>135</v>
      </c>
      <c r="E184" s="205" t="s">
        <v>1</v>
      </c>
      <c r="F184" s="206" t="s">
        <v>913</v>
      </c>
      <c r="G184" s="203"/>
      <c r="H184" s="207">
        <v>1.5029999999999999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135</v>
      </c>
      <c r="AU184" s="213" t="s">
        <v>84</v>
      </c>
      <c r="AV184" s="13" t="s">
        <v>84</v>
      </c>
      <c r="AW184" s="13" t="s">
        <v>30</v>
      </c>
      <c r="AX184" s="13" t="s">
        <v>74</v>
      </c>
      <c r="AY184" s="213" t="s">
        <v>126</v>
      </c>
    </row>
    <row r="185" spans="1:65" s="16" customFormat="1" ht="11.25">
      <c r="B185" s="240"/>
      <c r="C185" s="241"/>
      <c r="D185" s="204" t="s">
        <v>135</v>
      </c>
      <c r="E185" s="242" t="s">
        <v>1</v>
      </c>
      <c r="F185" s="243" t="s">
        <v>252</v>
      </c>
      <c r="G185" s="241"/>
      <c r="H185" s="244">
        <v>1.5029999999999999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135</v>
      </c>
      <c r="AU185" s="250" t="s">
        <v>84</v>
      </c>
      <c r="AV185" s="16" t="s">
        <v>133</v>
      </c>
      <c r="AW185" s="16" t="s">
        <v>30</v>
      </c>
      <c r="AX185" s="16" t="s">
        <v>82</v>
      </c>
      <c r="AY185" s="250" t="s">
        <v>126</v>
      </c>
    </row>
    <row r="186" spans="1:65" s="2" customFormat="1" ht="24.2" customHeight="1">
      <c r="A186" s="35"/>
      <c r="B186" s="36"/>
      <c r="C186" s="188" t="s">
        <v>289</v>
      </c>
      <c r="D186" s="188" t="s">
        <v>129</v>
      </c>
      <c r="E186" s="189" t="s">
        <v>914</v>
      </c>
      <c r="F186" s="190" t="s">
        <v>915</v>
      </c>
      <c r="G186" s="191" t="s">
        <v>141</v>
      </c>
      <c r="H186" s="192">
        <v>0.08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39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133</v>
      </c>
      <c r="AT186" s="200" t="s">
        <v>129</v>
      </c>
      <c r="AU186" s="200" t="s">
        <v>84</v>
      </c>
      <c r="AY186" s="18" t="s">
        <v>126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82</v>
      </c>
      <c r="BK186" s="201">
        <f>ROUND(I186*H186,2)</f>
        <v>0</v>
      </c>
      <c r="BL186" s="18" t="s">
        <v>133</v>
      </c>
      <c r="BM186" s="200" t="s">
        <v>413</v>
      </c>
    </row>
    <row r="187" spans="1:65" s="13" customFormat="1" ht="11.25">
      <c r="B187" s="202"/>
      <c r="C187" s="203"/>
      <c r="D187" s="204" t="s">
        <v>135</v>
      </c>
      <c r="E187" s="205" t="s">
        <v>1</v>
      </c>
      <c r="F187" s="206" t="s">
        <v>916</v>
      </c>
      <c r="G187" s="203"/>
      <c r="H187" s="207">
        <v>0.08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135</v>
      </c>
      <c r="AU187" s="213" t="s">
        <v>84</v>
      </c>
      <c r="AV187" s="13" t="s">
        <v>84</v>
      </c>
      <c r="AW187" s="13" t="s">
        <v>30</v>
      </c>
      <c r="AX187" s="13" t="s">
        <v>74</v>
      </c>
      <c r="AY187" s="213" t="s">
        <v>126</v>
      </c>
    </row>
    <row r="188" spans="1:65" s="16" customFormat="1" ht="11.25">
      <c r="B188" s="240"/>
      <c r="C188" s="241"/>
      <c r="D188" s="204" t="s">
        <v>135</v>
      </c>
      <c r="E188" s="242" t="s">
        <v>1</v>
      </c>
      <c r="F188" s="243" t="s">
        <v>252</v>
      </c>
      <c r="G188" s="241"/>
      <c r="H188" s="244">
        <v>0.08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135</v>
      </c>
      <c r="AU188" s="250" t="s">
        <v>84</v>
      </c>
      <c r="AV188" s="16" t="s">
        <v>133</v>
      </c>
      <c r="AW188" s="16" t="s">
        <v>30</v>
      </c>
      <c r="AX188" s="16" t="s">
        <v>82</v>
      </c>
      <c r="AY188" s="250" t="s">
        <v>126</v>
      </c>
    </row>
    <row r="189" spans="1:65" s="12" customFormat="1" ht="22.9" customHeight="1">
      <c r="B189" s="172"/>
      <c r="C189" s="173"/>
      <c r="D189" s="174" t="s">
        <v>73</v>
      </c>
      <c r="E189" s="186" t="s">
        <v>197</v>
      </c>
      <c r="F189" s="186" t="s">
        <v>589</v>
      </c>
      <c r="G189" s="173"/>
      <c r="H189" s="173"/>
      <c r="I189" s="176"/>
      <c r="J189" s="187">
        <f>BK189</f>
        <v>0</v>
      </c>
      <c r="K189" s="173"/>
      <c r="L189" s="178"/>
      <c r="M189" s="179"/>
      <c r="N189" s="180"/>
      <c r="O189" s="180"/>
      <c r="P189" s="181">
        <f>SUM(P190:P203)</f>
        <v>0</v>
      </c>
      <c r="Q189" s="180"/>
      <c r="R189" s="181">
        <f>SUM(R190:R203)</f>
        <v>0</v>
      </c>
      <c r="S189" s="180"/>
      <c r="T189" s="182">
        <f>SUM(T190:T203)</f>
        <v>0</v>
      </c>
      <c r="AR189" s="183" t="s">
        <v>82</v>
      </c>
      <c r="AT189" s="184" t="s">
        <v>73</v>
      </c>
      <c r="AU189" s="184" t="s">
        <v>82</v>
      </c>
      <c r="AY189" s="183" t="s">
        <v>126</v>
      </c>
      <c r="BK189" s="185">
        <f>SUM(BK190:BK203)</f>
        <v>0</v>
      </c>
    </row>
    <row r="190" spans="1:65" s="2" customFormat="1" ht="33" customHeight="1">
      <c r="A190" s="35"/>
      <c r="B190" s="36"/>
      <c r="C190" s="188" t="s">
        <v>293</v>
      </c>
      <c r="D190" s="188" t="s">
        <v>129</v>
      </c>
      <c r="E190" s="189" t="s">
        <v>917</v>
      </c>
      <c r="F190" s="190" t="s">
        <v>918</v>
      </c>
      <c r="G190" s="191" t="s">
        <v>236</v>
      </c>
      <c r="H190" s="192">
        <v>89</v>
      </c>
      <c r="I190" s="193"/>
      <c r="J190" s="194">
        <f t="shared" ref="J190:J203" si="10">ROUND(I190*H190,2)</f>
        <v>0</v>
      </c>
      <c r="K190" s="195"/>
      <c r="L190" s="40"/>
      <c r="M190" s="196" t="s">
        <v>1</v>
      </c>
      <c r="N190" s="197" t="s">
        <v>39</v>
      </c>
      <c r="O190" s="72"/>
      <c r="P190" s="198">
        <f t="shared" ref="P190:P203" si="11">O190*H190</f>
        <v>0</v>
      </c>
      <c r="Q190" s="198">
        <v>0</v>
      </c>
      <c r="R190" s="198">
        <f t="shared" ref="R190:R203" si="12">Q190*H190</f>
        <v>0</v>
      </c>
      <c r="S190" s="198">
        <v>0</v>
      </c>
      <c r="T190" s="199">
        <f t="shared" ref="T190:T203" si="13"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133</v>
      </c>
      <c r="AT190" s="200" t="s">
        <v>129</v>
      </c>
      <c r="AU190" s="200" t="s">
        <v>84</v>
      </c>
      <c r="AY190" s="18" t="s">
        <v>126</v>
      </c>
      <c r="BE190" s="201">
        <f t="shared" ref="BE190:BE203" si="14">IF(N190="základní",J190,0)</f>
        <v>0</v>
      </c>
      <c r="BF190" s="201">
        <f t="shared" ref="BF190:BF203" si="15">IF(N190="snížená",J190,0)</f>
        <v>0</v>
      </c>
      <c r="BG190" s="201">
        <f t="shared" ref="BG190:BG203" si="16">IF(N190="zákl. přenesená",J190,0)</f>
        <v>0</v>
      </c>
      <c r="BH190" s="201">
        <f t="shared" ref="BH190:BH203" si="17">IF(N190="sníž. přenesená",J190,0)</f>
        <v>0</v>
      </c>
      <c r="BI190" s="201">
        <f t="shared" ref="BI190:BI203" si="18">IF(N190="nulová",J190,0)</f>
        <v>0</v>
      </c>
      <c r="BJ190" s="18" t="s">
        <v>82</v>
      </c>
      <c r="BK190" s="201">
        <f t="shared" ref="BK190:BK203" si="19">ROUND(I190*H190,2)</f>
        <v>0</v>
      </c>
      <c r="BL190" s="18" t="s">
        <v>133</v>
      </c>
      <c r="BM190" s="200" t="s">
        <v>423</v>
      </c>
    </row>
    <row r="191" spans="1:65" s="2" customFormat="1" ht="21.75" customHeight="1">
      <c r="A191" s="35"/>
      <c r="B191" s="36"/>
      <c r="C191" s="251" t="s">
        <v>298</v>
      </c>
      <c r="D191" s="251" t="s">
        <v>355</v>
      </c>
      <c r="E191" s="252" t="s">
        <v>919</v>
      </c>
      <c r="F191" s="253" t="s">
        <v>920</v>
      </c>
      <c r="G191" s="254" t="s">
        <v>236</v>
      </c>
      <c r="H191" s="255">
        <v>91.67</v>
      </c>
      <c r="I191" s="256"/>
      <c r="J191" s="257">
        <f t="shared" si="10"/>
        <v>0</v>
      </c>
      <c r="K191" s="258"/>
      <c r="L191" s="259"/>
      <c r="M191" s="260" t="s">
        <v>1</v>
      </c>
      <c r="N191" s="261" t="s">
        <v>39</v>
      </c>
      <c r="O191" s="72"/>
      <c r="P191" s="198">
        <f t="shared" si="11"/>
        <v>0</v>
      </c>
      <c r="Q191" s="198">
        <v>0</v>
      </c>
      <c r="R191" s="198">
        <f t="shared" si="12"/>
        <v>0</v>
      </c>
      <c r="S191" s="198">
        <v>0</v>
      </c>
      <c r="T191" s="199">
        <f t="shared" si="1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197</v>
      </c>
      <c r="AT191" s="200" t="s">
        <v>355</v>
      </c>
      <c r="AU191" s="200" t="s">
        <v>84</v>
      </c>
      <c r="AY191" s="18" t="s">
        <v>126</v>
      </c>
      <c r="BE191" s="201">
        <f t="shared" si="14"/>
        <v>0</v>
      </c>
      <c r="BF191" s="201">
        <f t="shared" si="15"/>
        <v>0</v>
      </c>
      <c r="BG191" s="201">
        <f t="shared" si="16"/>
        <v>0</v>
      </c>
      <c r="BH191" s="201">
        <f t="shared" si="17"/>
        <v>0</v>
      </c>
      <c r="BI191" s="201">
        <f t="shared" si="18"/>
        <v>0</v>
      </c>
      <c r="BJ191" s="18" t="s">
        <v>82</v>
      </c>
      <c r="BK191" s="201">
        <f t="shared" si="19"/>
        <v>0</v>
      </c>
      <c r="BL191" s="18" t="s">
        <v>133</v>
      </c>
      <c r="BM191" s="200" t="s">
        <v>431</v>
      </c>
    </row>
    <row r="192" spans="1:65" s="2" customFormat="1" ht="33" customHeight="1">
      <c r="A192" s="35"/>
      <c r="B192" s="36"/>
      <c r="C192" s="188" t="s">
        <v>302</v>
      </c>
      <c r="D192" s="188" t="s">
        <v>129</v>
      </c>
      <c r="E192" s="189" t="s">
        <v>921</v>
      </c>
      <c r="F192" s="190" t="s">
        <v>922</v>
      </c>
      <c r="G192" s="191" t="s">
        <v>176</v>
      </c>
      <c r="H192" s="192">
        <v>1</v>
      </c>
      <c r="I192" s="193"/>
      <c r="J192" s="194">
        <f t="shared" si="10"/>
        <v>0</v>
      </c>
      <c r="K192" s="195"/>
      <c r="L192" s="40"/>
      <c r="M192" s="196" t="s">
        <v>1</v>
      </c>
      <c r="N192" s="197" t="s">
        <v>39</v>
      </c>
      <c r="O192" s="72"/>
      <c r="P192" s="198">
        <f t="shared" si="11"/>
        <v>0</v>
      </c>
      <c r="Q192" s="198">
        <v>0</v>
      </c>
      <c r="R192" s="198">
        <f t="shared" si="12"/>
        <v>0</v>
      </c>
      <c r="S192" s="198">
        <v>0</v>
      </c>
      <c r="T192" s="199">
        <f t="shared" si="1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133</v>
      </c>
      <c r="AT192" s="200" t="s">
        <v>129</v>
      </c>
      <c r="AU192" s="200" t="s">
        <v>84</v>
      </c>
      <c r="AY192" s="18" t="s">
        <v>126</v>
      </c>
      <c r="BE192" s="201">
        <f t="shared" si="14"/>
        <v>0</v>
      </c>
      <c r="BF192" s="201">
        <f t="shared" si="15"/>
        <v>0</v>
      </c>
      <c r="BG192" s="201">
        <f t="shared" si="16"/>
        <v>0</v>
      </c>
      <c r="BH192" s="201">
        <f t="shared" si="17"/>
        <v>0</v>
      </c>
      <c r="BI192" s="201">
        <f t="shared" si="18"/>
        <v>0</v>
      </c>
      <c r="BJ192" s="18" t="s">
        <v>82</v>
      </c>
      <c r="BK192" s="201">
        <f t="shared" si="19"/>
        <v>0</v>
      </c>
      <c r="BL192" s="18" t="s">
        <v>133</v>
      </c>
      <c r="BM192" s="200" t="s">
        <v>439</v>
      </c>
    </row>
    <row r="193" spans="1:65" s="2" customFormat="1" ht="16.5" customHeight="1">
      <c r="A193" s="35"/>
      <c r="B193" s="36"/>
      <c r="C193" s="251" t="s">
        <v>306</v>
      </c>
      <c r="D193" s="251" t="s">
        <v>355</v>
      </c>
      <c r="E193" s="252" t="s">
        <v>923</v>
      </c>
      <c r="F193" s="253" t="s">
        <v>924</v>
      </c>
      <c r="G193" s="254" t="s">
        <v>176</v>
      </c>
      <c r="H193" s="255">
        <v>1</v>
      </c>
      <c r="I193" s="256"/>
      <c r="J193" s="257">
        <f t="shared" si="10"/>
        <v>0</v>
      </c>
      <c r="K193" s="258"/>
      <c r="L193" s="259"/>
      <c r="M193" s="260" t="s">
        <v>1</v>
      </c>
      <c r="N193" s="261" t="s">
        <v>39</v>
      </c>
      <c r="O193" s="72"/>
      <c r="P193" s="198">
        <f t="shared" si="11"/>
        <v>0</v>
      </c>
      <c r="Q193" s="198">
        <v>0</v>
      </c>
      <c r="R193" s="198">
        <f t="shared" si="12"/>
        <v>0</v>
      </c>
      <c r="S193" s="198">
        <v>0</v>
      </c>
      <c r="T193" s="199">
        <f t="shared" si="1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197</v>
      </c>
      <c r="AT193" s="200" t="s">
        <v>355</v>
      </c>
      <c r="AU193" s="200" t="s">
        <v>84</v>
      </c>
      <c r="AY193" s="18" t="s">
        <v>126</v>
      </c>
      <c r="BE193" s="201">
        <f t="shared" si="14"/>
        <v>0</v>
      </c>
      <c r="BF193" s="201">
        <f t="shared" si="15"/>
        <v>0</v>
      </c>
      <c r="BG193" s="201">
        <f t="shared" si="16"/>
        <v>0</v>
      </c>
      <c r="BH193" s="201">
        <f t="shared" si="17"/>
        <v>0</v>
      </c>
      <c r="BI193" s="201">
        <f t="shared" si="18"/>
        <v>0</v>
      </c>
      <c r="BJ193" s="18" t="s">
        <v>82</v>
      </c>
      <c r="BK193" s="201">
        <f t="shared" si="19"/>
        <v>0</v>
      </c>
      <c r="BL193" s="18" t="s">
        <v>133</v>
      </c>
      <c r="BM193" s="200" t="s">
        <v>447</v>
      </c>
    </row>
    <row r="194" spans="1:65" s="2" customFormat="1" ht="24.2" customHeight="1">
      <c r="A194" s="35"/>
      <c r="B194" s="36"/>
      <c r="C194" s="188" t="s">
        <v>310</v>
      </c>
      <c r="D194" s="188" t="s">
        <v>129</v>
      </c>
      <c r="E194" s="189" t="s">
        <v>925</v>
      </c>
      <c r="F194" s="190" t="s">
        <v>926</v>
      </c>
      <c r="G194" s="191" t="s">
        <v>927</v>
      </c>
      <c r="H194" s="192">
        <v>3</v>
      </c>
      <c r="I194" s="193"/>
      <c r="J194" s="194">
        <f t="shared" si="10"/>
        <v>0</v>
      </c>
      <c r="K194" s="195"/>
      <c r="L194" s="40"/>
      <c r="M194" s="196" t="s">
        <v>1</v>
      </c>
      <c r="N194" s="197" t="s">
        <v>39</v>
      </c>
      <c r="O194" s="72"/>
      <c r="P194" s="198">
        <f t="shared" si="11"/>
        <v>0</v>
      </c>
      <c r="Q194" s="198">
        <v>0</v>
      </c>
      <c r="R194" s="198">
        <f t="shared" si="12"/>
        <v>0</v>
      </c>
      <c r="S194" s="198">
        <v>0</v>
      </c>
      <c r="T194" s="199">
        <f t="shared" si="1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133</v>
      </c>
      <c r="AT194" s="200" t="s">
        <v>129</v>
      </c>
      <c r="AU194" s="200" t="s">
        <v>84</v>
      </c>
      <c r="AY194" s="18" t="s">
        <v>126</v>
      </c>
      <c r="BE194" s="201">
        <f t="shared" si="14"/>
        <v>0</v>
      </c>
      <c r="BF194" s="201">
        <f t="shared" si="15"/>
        <v>0</v>
      </c>
      <c r="BG194" s="201">
        <f t="shared" si="16"/>
        <v>0</v>
      </c>
      <c r="BH194" s="201">
        <f t="shared" si="17"/>
        <v>0</v>
      </c>
      <c r="BI194" s="201">
        <f t="shared" si="18"/>
        <v>0</v>
      </c>
      <c r="BJ194" s="18" t="s">
        <v>82</v>
      </c>
      <c r="BK194" s="201">
        <f t="shared" si="19"/>
        <v>0</v>
      </c>
      <c r="BL194" s="18" t="s">
        <v>133</v>
      </c>
      <c r="BM194" s="200" t="s">
        <v>457</v>
      </c>
    </row>
    <row r="195" spans="1:65" s="2" customFormat="1" ht="24.2" customHeight="1">
      <c r="A195" s="35"/>
      <c r="B195" s="36"/>
      <c r="C195" s="188" t="s">
        <v>314</v>
      </c>
      <c r="D195" s="188" t="s">
        <v>129</v>
      </c>
      <c r="E195" s="189" t="s">
        <v>928</v>
      </c>
      <c r="F195" s="190" t="s">
        <v>929</v>
      </c>
      <c r="G195" s="191" t="s">
        <v>176</v>
      </c>
      <c r="H195" s="192">
        <v>4</v>
      </c>
      <c r="I195" s="193"/>
      <c r="J195" s="194">
        <f t="shared" si="10"/>
        <v>0</v>
      </c>
      <c r="K195" s="195"/>
      <c r="L195" s="40"/>
      <c r="M195" s="196" t="s">
        <v>1</v>
      </c>
      <c r="N195" s="197" t="s">
        <v>39</v>
      </c>
      <c r="O195" s="72"/>
      <c r="P195" s="198">
        <f t="shared" si="11"/>
        <v>0</v>
      </c>
      <c r="Q195" s="198">
        <v>0</v>
      </c>
      <c r="R195" s="198">
        <f t="shared" si="12"/>
        <v>0</v>
      </c>
      <c r="S195" s="198">
        <v>0</v>
      </c>
      <c r="T195" s="199">
        <f t="shared" si="1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133</v>
      </c>
      <c r="AT195" s="200" t="s">
        <v>129</v>
      </c>
      <c r="AU195" s="200" t="s">
        <v>84</v>
      </c>
      <c r="AY195" s="18" t="s">
        <v>126</v>
      </c>
      <c r="BE195" s="201">
        <f t="shared" si="14"/>
        <v>0</v>
      </c>
      <c r="BF195" s="201">
        <f t="shared" si="15"/>
        <v>0</v>
      </c>
      <c r="BG195" s="201">
        <f t="shared" si="16"/>
        <v>0</v>
      </c>
      <c r="BH195" s="201">
        <f t="shared" si="17"/>
        <v>0</v>
      </c>
      <c r="BI195" s="201">
        <f t="shared" si="18"/>
        <v>0</v>
      </c>
      <c r="BJ195" s="18" t="s">
        <v>82</v>
      </c>
      <c r="BK195" s="201">
        <f t="shared" si="19"/>
        <v>0</v>
      </c>
      <c r="BL195" s="18" t="s">
        <v>133</v>
      </c>
      <c r="BM195" s="200" t="s">
        <v>467</v>
      </c>
    </row>
    <row r="196" spans="1:65" s="2" customFormat="1" ht="24.2" customHeight="1">
      <c r="A196" s="35"/>
      <c r="B196" s="36"/>
      <c r="C196" s="251" t="s">
        <v>318</v>
      </c>
      <c r="D196" s="251" t="s">
        <v>355</v>
      </c>
      <c r="E196" s="252" t="s">
        <v>930</v>
      </c>
      <c r="F196" s="253" t="s">
        <v>931</v>
      </c>
      <c r="G196" s="254" t="s">
        <v>176</v>
      </c>
      <c r="H196" s="255">
        <v>4</v>
      </c>
      <c r="I196" s="256"/>
      <c r="J196" s="257">
        <f t="shared" si="10"/>
        <v>0</v>
      </c>
      <c r="K196" s="258"/>
      <c r="L196" s="259"/>
      <c r="M196" s="260" t="s">
        <v>1</v>
      </c>
      <c r="N196" s="261" t="s">
        <v>39</v>
      </c>
      <c r="O196" s="72"/>
      <c r="P196" s="198">
        <f t="shared" si="11"/>
        <v>0</v>
      </c>
      <c r="Q196" s="198">
        <v>0</v>
      </c>
      <c r="R196" s="198">
        <f t="shared" si="12"/>
        <v>0</v>
      </c>
      <c r="S196" s="198">
        <v>0</v>
      </c>
      <c r="T196" s="199">
        <f t="shared" si="1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197</v>
      </c>
      <c r="AT196" s="200" t="s">
        <v>355</v>
      </c>
      <c r="AU196" s="200" t="s">
        <v>84</v>
      </c>
      <c r="AY196" s="18" t="s">
        <v>126</v>
      </c>
      <c r="BE196" s="201">
        <f t="shared" si="14"/>
        <v>0</v>
      </c>
      <c r="BF196" s="201">
        <f t="shared" si="15"/>
        <v>0</v>
      </c>
      <c r="BG196" s="201">
        <f t="shared" si="16"/>
        <v>0</v>
      </c>
      <c r="BH196" s="201">
        <f t="shared" si="17"/>
        <v>0</v>
      </c>
      <c r="BI196" s="201">
        <f t="shared" si="18"/>
        <v>0</v>
      </c>
      <c r="BJ196" s="18" t="s">
        <v>82</v>
      </c>
      <c r="BK196" s="201">
        <f t="shared" si="19"/>
        <v>0</v>
      </c>
      <c r="BL196" s="18" t="s">
        <v>133</v>
      </c>
      <c r="BM196" s="200" t="s">
        <v>478</v>
      </c>
    </row>
    <row r="197" spans="1:65" s="2" customFormat="1" ht="24.2" customHeight="1">
      <c r="A197" s="35"/>
      <c r="B197" s="36"/>
      <c r="C197" s="251" t="s">
        <v>322</v>
      </c>
      <c r="D197" s="251" t="s">
        <v>355</v>
      </c>
      <c r="E197" s="252" t="s">
        <v>932</v>
      </c>
      <c r="F197" s="253" t="s">
        <v>933</v>
      </c>
      <c r="G197" s="254" t="s">
        <v>176</v>
      </c>
      <c r="H197" s="255">
        <v>8</v>
      </c>
      <c r="I197" s="256"/>
      <c r="J197" s="257">
        <f t="shared" si="10"/>
        <v>0</v>
      </c>
      <c r="K197" s="258"/>
      <c r="L197" s="259"/>
      <c r="M197" s="260" t="s">
        <v>1</v>
      </c>
      <c r="N197" s="261" t="s">
        <v>39</v>
      </c>
      <c r="O197" s="72"/>
      <c r="P197" s="198">
        <f t="shared" si="11"/>
        <v>0</v>
      </c>
      <c r="Q197" s="198">
        <v>0</v>
      </c>
      <c r="R197" s="198">
        <f t="shared" si="12"/>
        <v>0</v>
      </c>
      <c r="S197" s="198">
        <v>0</v>
      </c>
      <c r="T197" s="199">
        <f t="shared" si="1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197</v>
      </c>
      <c r="AT197" s="200" t="s">
        <v>355</v>
      </c>
      <c r="AU197" s="200" t="s">
        <v>84</v>
      </c>
      <c r="AY197" s="18" t="s">
        <v>126</v>
      </c>
      <c r="BE197" s="201">
        <f t="shared" si="14"/>
        <v>0</v>
      </c>
      <c r="BF197" s="201">
        <f t="shared" si="15"/>
        <v>0</v>
      </c>
      <c r="BG197" s="201">
        <f t="shared" si="16"/>
        <v>0</v>
      </c>
      <c r="BH197" s="201">
        <f t="shared" si="17"/>
        <v>0</v>
      </c>
      <c r="BI197" s="201">
        <f t="shared" si="18"/>
        <v>0</v>
      </c>
      <c r="BJ197" s="18" t="s">
        <v>82</v>
      </c>
      <c r="BK197" s="201">
        <f t="shared" si="19"/>
        <v>0</v>
      </c>
      <c r="BL197" s="18" t="s">
        <v>133</v>
      </c>
      <c r="BM197" s="200" t="s">
        <v>486</v>
      </c>
    </row>
    <row r="198" spans="1:65" s="2" customFormat="1" ht="24.2" customHeight="1">
      <c r="A198" s="35"/>
      <c r="B198" s="36"/>
      <c r="C198" s="251" t="s">
        <v>326</v>
      </c>
      <c r="D198" s="251" t="s">
        <v>355</v>
      </c>
      <c r="E198" s="252" t="s">
        <v>934</v>
      </c>
      <c r="F198" s="253" t="s">
        <v>935</v>
      </c>
      <c r="G198" s="254" t="s">
        <v>176</v>
      </c>
      <c r="H198" s="255">
        <v>4</v>
      </c>
      <c r="I198" s="256"/>
      <c r="J198" s="257">
        <f t="shared" si="10"/>
        <v>0</v>
      </c>
      <c r="K198" s="258"/>
      <c r="L198" s="259"/>
      <c r="M198" s="260" t="s">
        <v>1</v>
      </c>
      <c r="N198" s="261" t="s">
        <v>39</v>
      </c>
      <c r="O198" s="72"/>
      <c r="P198" s="198">
        <f t="shared" si="11"/>
        <v>0</v>
      </c>
      <c r="Q198" s="198">
        <v>0</v>
      </c>
      <c r="R198" s="198">
        <f t="shared" si="12"/>
        <v>0</v>
      </c>
      <c r="S198" s="198">
        <v>0</v>
      </c>
      <c r="T198" s="199">
        <f t="shared" si="1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197</v>
      </c>
      <c r="AT198" s="200" t="s">
        <v>355</v>
      </c>
      <c r="AU198" s="200" t="s">
        <v>84</v>
      </c>
      <c r="AY198" s="18" t="s">
        <v>126</v>
      </c>
      <c r="BE198" s="201">
        <f t="shared" si="14"/>
        <v>0</v>
      </c>
      <c r="BF198" s="201">
        <f t="shared" si="15"/>
        <v>0</v>
      </c>
      <c r="BG198" s="201">
        <f t="shared" si="16"/>
        <v>0</v>
      </c>
      <c r="BH198" s="201">
        <f t="shared" si="17"/>
        <v>0</v>
      </c>
      <c r="BI198" s="201">
        <f t="shared" si="18"/>
        <v>0</v>
      </c>
      <c r="BJ198" s="18" t="s">
        <v>82</v>
      </c>
      <c r="BK198" s="201">
        <f t="shared" si="19"/>
        <v>0</v>
      </c>
      <c r="BL198" s="18" t="s">
        <v>133</v>
      </c>
      <c r="BM198" s="200" t="s">
        <v>494</v>
      </c>
    </row>
    <row r="199" spans="1:65" s="2" customFormat="1" ht="24.2" customHeight="1">
      <c r="A199" s="35"/>
      <c r="B199" s="36"/>
      <c r="C199" s="251" t="s">
        <v>330</v>
      </c>
      <c r="D199" s="251" t="s">
        <v>355</v>
      </c>
      <c r="E199" s="252" t="s">
        <v>936</v>
      </c>
      <c r="F199" s="253" t="s">
        <v>937</v>
      </c>
      <c r="G199" s="254" t="s">
        <v>176</v>
      </c>
      <c r="H199" s="255">
        <v>5</v>
      </c>
      <c r="I199" s="256"/>
      <c r="J199" s="257">
        <f t="shared" si="10"/>
        <v>0</v>
      </c>
      <c r="K199" s="258"/>
      <c r="L199" s="259"/>
      <c r="M199" s="260" t="s">
        <v>1</v>
      </c>
      <c r="N199" s="261" t="s">
        <v>39</v>
      </c>
      <c r="O199" s="72"/>
      <c r="P199" s="198">
        <f t="shared" si="11"/>
        <v>0</v>
      </c>
      <c r="Q199" s="198">
        <v>0</v>
      </c>
      <c r="R199" s="198">
        <f t="shared" si="12"/>
        <v>0</v>
      </c>
      <c r="S199" s="198">
        <v>0</v>
      </c>
      <c r="T199" s="199">
        <f t="shared" si="1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197</v>
      </c>
      <c r="AT199" s="200" t="s">
        <v>355</v>
      </c>
      <c r="AU199" s="200" t="s">
        <v>84</v>
      </c>
      <c r="AY199" s="18" t="s">
        <v>126</v>
      </c>
      <c r="BE199" s="201">
        <f t="shared" si="14"/>
        <v>0</v>
      </c>
      <c r="BF199" s="201">
        <f t="shared" si="15"/>
        <v>0</v>
      </c>
      <c r="BG199" s="201">
        <f t="shared" si="16"/>
        <v>0</v>
      </c>
      <c r="BH199" s="201">
        <f t="shared" si="17"/>
        <v>0</v>
      </c>
      <c r="BI199" s="201">
        <f t="shared" si="18"/>
        <v>0</v>
      </c>
      <c r="BJ199" s="18" t="s">
        <v>82</v>
      </c>
      <c r="BK199" s="201">
        <f t="shared" si="19"/>
        <v>0</v>
      </c>
      <c r="BL199" s="18" t="s">
        <v>133</v>
      </c>
      <c r="BM199" s="200" t="s">
        <v>505</v>
      </c>
    </row>
    <row r="200" spans="1:65" s="2" customFormat="1" ht="33" customHeight="1">
      <c r="A200" s="35"/>
      <c r="B200" s="36"/>
      <c r="C200" s="188" t="s">
        <v>334</v>
      </c>
      <c r="D200" s="188" t="s">
        <v>129</v>
      </c>
      <c r="E200" s="189" t="s">
        <v>938</v>
      </c>
      <c r="F200" s="190" t="s">
        <v>939</v>
      </c>
      <c r="G200" s="191" t="s">
        <v>176</v>
      </c>
      <c r="H200" s="192">
        <v>1</v>
      </c>
      <c r="I200" s="193"/>
      <c r="J200" s="194">
        <f t="shared" si="10"/>
        <v>0</v>
      </c>
      <c r="K200" s="195"/>
      <c r="L200" s="40"/>
      <c r="M200" s="196" t="s">
        <v>1</v>
      </c>
      <c r="N200" s="197" t="s">
        <v>39</v>
      </c>
      <c r="O200" s="72"/>
      <c r="P200" s="198">
        <f t="shared" si="11"/>
        <v>0</v>
      </c>
      <c r="Q200" s="198">
        <v>0</v>
      </c>
      <c r="R200" s="198">
        <f t="shared" si="12"/>
        <v>0</v>
      </c>
      <c r="S200" s="198">
        <v>0</v>
      </c>
      <c r="T200" s="199">
        <f t="shared" si="1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0" t="s">
        <v>133</v>
      </c>
      <c r="AT200" s="200" t="s">
        <v>129</v>
      </c>
      <c r="AU200" s="200" t="s">
        <v>84</v>
      </c>
      <c r="AY200" s="18" t="s">
        <v>126</v>
      </c>
      <c r="BE200" s="201">
        <f t="shared" si="14"/>
        <v>0</v>
      </c>
      <c r="BF200" s="201">
        <f t="shared" si="15"/>
        <v>0</v>
      </c>
      <c r="BG200" s="201">
        <f t="shared" si="16"/>
        <v>0</v>
      </c>
      <c r="BH200" s="201">
        <f t="shared" si="17"/>
        <v>0</v>
      </c>
      <c r="BI200" s="201">
        <f t="shared" si="18"/>
        <v>0</v>
      </c>
      <c r="BJ200" s="18" t="s">
        <v>82</v>
      </c>
      <c r="BK200" s="201">
        <f t="shared" si="19"/>
        <v>0</v>
      </c>
      <c r="BL200" s="18" t="s">
        <v>133</v>
      </c>
      <c r="BM200" s="200" t="s">
        <v>516</v>
      </c>
    </row>
    <row r="201" spans="1:65" s="2" customFormat="1" ht="16.5" customHeight="1">
      <c r="A201" s="35"/>
      <c r="B201" s="36"/>
      <c r="C201" s="188" t="s">
        <v>339</v>
      </c>
      <c r="D201" s="188" t="s">
        <v>129</v>
      </c>
      <c r="E201" s="189" t="s">
        <v>940</v>
      </c>
      <c r="F201" s="190" t="s">
        <v>941</v>
      </c>
      <c r="G201" s="191" t="s">
        <v>176</v>
      </c>
      <c r="H201" s="192">
        <v>1</v>
      </c>
      <c r="I201" s="193"/>
      <c r="J201" s="194">
        <f t="shared" si="10"/>
        <v>0</v>
      </c>
      <c r="K201" s="195"/>
      <c r="L201" s="40"/>
      <c r="M201" s="196" t="s">
        <v>1</v>
      </c>
      <c r="N201" s="197" t="s">
        <v>39</v>
      </c>
      <c r="O201" s="72"/>
      <c r="P201" s="198">
        <f t="shared" si="11"/>
        <v>0</v>
      </c>
      <c r="Q201" s="198">
        <v>0</v>
      </c>
      <c r="R201" s="198">
        <f t="shared" si="12"/>
        <v>0</v>
      </c>
      <c r="S201" s="198">
        <v>0</v>
      </c>
      <c r="T201" s="199">
        <f t="shared" si="1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133</v>
      </c>
      <c r="AT201" s="200" t="s">
        <v>129</v>
      </c>
      <c r="AU201" s="200" t="s">
        <v>84</v>
      </c>
      <c r="AY201" s="18" t="s">
        <v>126</v>
      </c>
      <c r="BE201" s="201">
        <f t="shared" si="14"/>
        <v>0</v>
      </c>
      <c r="BF201" s="201">
        <f t="shared" si="15"/>
        <v>0</v>
      </c>
      <c r="BG201" s="201">
        <f t="shared" si="16"/>
        <v>0</v>
      </c>
      <c r="BH201" s="201">
        <f t="shared" si="17"/>
        <v>0</v>
      </c>
      <c r="BI201" s="201">
        <f t="shared" si="18"/>
        <v>0</v>
      </c>
      <c r="BJ201" s="18" t="s">
        <v>82</v>
      </c>
      <c r="BK201" s="201">
        <f t="shared" si="19"/>
        <v>0</v>
      </c>
      <c r="BL201" s="18" t="s">
        <v>133</v>
      </c>
      <c r="BM201" s="200" t="s">
        <v>529</v>
      </c>
    </row>
    <row r="202" spans="1:65" s="2" customFormat="1" ht="24.2" customHeight="1">
      <c r="A202" s="35"/>
      <c r="B202" s="36"/>
      <c r="C202" s="188" t="s">
        <v>345</v>
      </c>
      <c r="D202" s="188" t="s">
        <v>129</v>
      </c>
      <c r="E202" s="189" t="s">
        <v>942</v>
      </c>
      <c r="F202" s="190" t="s">
        <v>943</v>
      </c>
      <c r="G202" s="191" t="s">
        <v>176</v>
      </c>
      <c r="H202" s="192">
        <v>5</v>
      </c>
      <c r="I202" s="193"/>
      <c r="J202" s="194">
        <f t="shared" si="10"/>
        <v>0</v>
      </c>
      <c r="K202" s="195"/>
      <c r="L202" s="40"/>
      <c r="M202" s="196" t="s">
        <v>1</v>
      </c>
      <c r="N202" s="197" t="s">
        <v>39</v>
      </c>
      <c r="O202" s="72"/>
      <c r="P202" s="198">
        <f t="shared" si="11"/>
        <v>0</v>
      </c>
      <c r="Q202" s="198">
        <v>0</v>
      </c>
      <c r="R202" s="198">
        <f t="shared" si="12"/>
        <v>0</v>
      </c>
      <c r="S202" s="198">
        <v>0</v>
      </c>
      <c r="T202" s="199">
        <f t="shared" si="1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133</v>
      </c>
      <c r="AT202" s="200" t="s">
        <v>129</v>
      </c>
      <c r="AU202" s="200" t="s">
        <v>84</v>
      </c>
      <c r="AY202" s="18" t="s">
        <v>126</v>
      </c>
      <c r="BE202" s="201">
        <f t="shared" si="14"/>
        <v>0</v>
      </c>
      <c r="BF202" s="201">
        <f t="shared" si="15"/>
        <v>0</v>
      </c>
      <c r="BG202" s="201">
        <f t="shared" si="16"/>
        <v>0</v>
      </c>
      <c r="BH202" s="201">
        <f t="shared" si="17"/>
        <v>0</v>
      </c>
      <c r="BI202" s="201">
        <f t="shared" si="18"/>
        <v>0</v>
      </c>
      <c r="BJ202" s="18" t="s">
        <v>82</v>
      </c>
      <c r="BK202" s="201">
        <f t="shared" si="19"/>
        <v>0</v>
      </c>
      <c r="BL202" s="18" t="s">
        <v>133</v>
      </c>
      <c r="BM202" s="200" t="s">
        <v>538</v>
      </c>
    </row>
    <row r="203" spans="1:65" s="2" customFormat="1" ht="21.75" customHeight="1">
      <c r="A203" s="35"/>
      <c r="B203" s="36"/>
      <c r="C203" s="251" t="s">
        <v>349</v>
      </c>
      <c r="D203" s="251" t="s">
        <v>355</v>
      </c>
      <c r="E203" s="252" t="s">
        <v>944</v>
      </c>
      <c r="F203" s="253" t="s">
        <v>945</v>
      </c>
      <c r="G203" s="254" t="s">
        <v>176</v>
      </c>
      <c r="H203" s="255">
        <v>5</v>
      </c>
      <c r="I203" s="256"/>
      <c r="J203" s="257">
        <f t="shared" si="10"/>
        <v>0</v>
      </c>
      <c r="K203" s="258"/>
      <c r="L203" s="259"/>
      <c r="M203" s="260" t="s">
        <v>1</v>
      </c>
      <c r="N203" s="261" t="s">
        <v>39</v>
      </c>
      <c r="O203" s="72"/>
      <c r="P203" s="198">
        <f t="shared" si="11"/>
        <v>0</v>
      </c>
      <c r="Q203" s="198">
        <v>0</v>
      </c>
      <c r="R203" s="198">
        <f t="shared" si="12"/>
        <v>0</v>
      </c>
      <c r="S203" s="198">
        <v>0</v>
      </c>
      <c r="T203" s="199">
        <f t="shared" si="1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197</v>
      </c>
      <c r="AT203" s="200" t="s">
        <v>355</v>
      </c>
      <c r="AU203" s="200" t="s">
        <v>84</v>
      </c>
      <c r="AY203" s="18" t="s">
        <v>126</v>
      </c>
      <c r="BE203" s="201">
        <f t="shared" si="14"/>
        <v>0</v>
      </c>
      <c r="BF203" s="201">
        <f t="shared" si="15"/>
        <v>0</v>
      </c>
      <c r="BG203" s="201">
        <f t="shared" si="16"/>
        <v>0</v>
      </c>
      <c r="BH203" s="201">
        <f t="shared" si="17"/>
        <v>0</v>
      </c>
      <c r="BI203" s="201">
        <f t="shared" si="18"/>
        <v>0</v>
      </c>
      <c r="BJ203" s="18" t="s">
        <v>82</v>
      </c>
      <c r="BK203" s="201">
        <f t="shared" si="19"/>
        <v>0</v>
      </c>
      <c r="BL203" s="18" t="s">
        <v>133</v>
      </c>
      <c r="BM203" s="200" t="s">
        <v>547</v>
      </c>
    </row>
    <row r="204" spans="1:65" s="12" customFormat="1" ht="22.9" customHeight="1">
      <c r="B204" s="172"/>
      <c r="C204" s="173"/>
      <c r="D204" s="174" t="s">
        <v>73</v>
      </c>
      <c r="E204" s="186" t="s">
        <v>768</v>
      </c>
      <c r="F204" s="186" t="s">
        <v>769</v>
      </c>
      <c r="G204" s="173"/>
      <c r="H204" s="173"/>
      <c r="I204" s="176"/>
      <c r="J204" s="187">
        <f>BK204</f>
        <v>0</v>
      </c>
      <c r="K204" s="173"/>
      <c r="L204" s="178"/>
      <c r="M204" s="179"/>
      <c r="N204" s="180"/>
      <c r="O204" s="180"/>
      <c r="P204" s="181">
        <f>P205</f>
        <v>0</v>
      </c>
      <c r="Q204" s="180"/>
      <c r="R204" s="181">
        <f>R205</f>
        <v>0</v>
      </c>
      <c r="S204" s="180"/>
      <c r="T204" s="182">
        <f>T205</f>
        <v>0</v>
      </c>
      <c r="AR204" s="183" t="s">
        <v>82</v>
      </c>
      <c r="AT204" s="184" t="s">
        <v>73</v>
      </c>
      <c r="AU204" s="184" t="s">
        <v>82</v>
      </c>
      <c r="AY204" s="183" t="s">
        <v>126</v>
      </c>
      <c r="BK204" s="185">
        <f>BK205</f>
        <v>0</v>
      </c>
    </row>
    <row r="205" spans="1:65" s="2" customFormat="1" ht="24.2" customHeight="1">
      <c r="A205" s="35"/>
      <c r="B205" s="36"/>
      <c r="C205" s="188" t="s">
        <v>354</v>
      </c>
      <c r="D205" s="188" t="s">
        <v>129</v>
      </c>
      <c r="E205" s="189" t="s">
        <v>946</v>
      </c>
      <c r="F205" s="190" t="s">
        <v>947</v>
      </c>
      <c r="G205" s="191" t="s">
        <v>141</v>
      </c>
      <c r="H205" s="192">
        <v>388.28899999999999</v>
      </c>
      <c r="I205" s="193"/>
      <c r="J205" s="194">
        <f>ROUND(I205*H205,2)</f>
        <v>0</v>
      </c>
      <c r="K205" s="195"/>
      <c r="L205" s="40"/>
      <c r="M205" s="214" t="s">
        <v>1</v>
      </c>
      <c r="N205" s="215" t="s">
        <v>39</v>
      </c>
      <c r="O205" s="216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133</v>
      </c>
      <c r="AT205" s="200" t="s">
        <v>129</v>
      </c>
      <c r="AU205" s="200" t="s">
        <v>84</v>
      </c>
      <c r="AY205" s="18" t="s">
        <v>126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82</v>
      </c>
      <c r="BK205" s="201">
        <f>ROUND(I205*H205,2)</f>
        <v>0</v>
      </c>
      <c r="BL205" s="18" t="s">
        <v>133</v>
      </c>
      <c r="BM205" s="200" t="s">
        <v>555</v>
      </c>
    </row>
    <row r="206" spans="1:65" s="2" customFormat="1" ht="6.95" customHeight="1">
      <c r="A206" s="35"/>
      <c r="B206" s="55"/>
      <c r="C206" s="56"/>
      <c r="D206" s="56"/>
      <c r="E206" s="56"/>
      <c r="F206" s="56"/>
      <c r="G206" s="56"/>
      <c r="H206" s="56"/>
      <c r="I206" s="56"/>
      <c r="J206" s="56"/>
      <c r="K206" s="56"/>
      <c r="L206" s="40"/>
      <c r="M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</row>
  </sheetData>
  <sheetProtection algorithmName="SHA-512" hashValue="7AaFaZgG1vYDnXekLhg+L8vfldTiE4qEgrDu55m5vIY60ct6TaXzMFEh0S6T5dEiDuNID6L7EN3nCTYGDSPhdQ==" saltValue="1RYb7VMyAoKKccOXlSPamBc5MDjmfOqunyUJP8E0AnJuDCOxp+BMqrs8MpWBwSMJ25AyrPEex+lwz0YCT0QcGg==" spinCount="100000" sheet="1" objects="1" scenarios="1" formatColumns="0" formatRows="0" autoFilter="0"/>
  <autoFilter ref="C121:K205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25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3" t="str">
        <f>'Rekapitulace stavby'!K6</f>
        <v>Rozšíření místní komunikace a stání cisteren ve Mstěticích</v>
      </c>
      <c r="F7" s="304"/>
      <c r="G7" s="304"/>
      <c r="H7" s="304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5" t="s">
        <v>948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7" t="str">
        <f>'Rekapitulace stavby'!E14</f>
        <v>Vyplň údaj</v>
      </c>
      <c r="F18" s="308"/>
      <c r="G18" s="308"/>
      <c r="H18" s="308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9" t="s">
        <v>1</v>
      </c>
      <c r="F27" s="309"/>
      <c r="G27" s="309"/>
      <c r="H27" s="309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ROUND((SUM(BE117:BE124)),  2)</f>
        <v>0</v>
      </c>
      <c r="G33" s="35"/>
      <c r="H33" s="35"/>
      <c r="I33" s="125">
        <v>0.21</v>
      </c>
      <c r="J33" s="124">
        <f>ROUND(((SUM(BE117:BE124))*I33),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ROUND((SUM(BF117:BF124)),  2)</f>
        <v>0</v>
      </c>
      <c r="G34" s="35"/>
      <c r="H34" s="35"/>
      <c r="I34" s="125">
        <v>0.15</v>
      </c>
      <c r="J34" s="124">
        <f>ROUND(((SUM(BF117:BF124))*I34),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ROUND((SUM(BG117:BG124)),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ROUND((SUM(BH117:BH124)),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ROUND((SUM(BI117:BI124)),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0" t="str">
        <f>E7</f>
        <v>Rozšíření místní komunikace a stání cisteren ve Mstěticích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 xml:space="preserve">VON - Vedlejší a ostatní náklady 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949</v>
      </c>
      <c r="E97" s="151"/>
      <c r="F97" s="151"/>
      <c r="G97" s="151"/>
      <c r="H97" s="151"/>
      <c r="I97" s="151"/>
      <c r="J97" s="152">
        <f>J118</f>
        <v>0</v>
      </c>
      <c r="K97" s="149"/>
      <c r="L97" s="153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111</v>
      </c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10" t="str">
        <f>E7</f>
        <v>Rozšíření místní komunikace a stání cisteren ve Mstěticích</v>
      </c>
      <c r="F107" s="311"/>
      <c r="G107" s="311"/>
      <c r="H107" s="311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101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62" t="str">
        <f>E9</f>
        <v xml:space="preserve">VON - Vedlejší a ostatní náklady </v>
      </c>
      <c r="F109" s="312"/>
      <c r="G109" s="312"/>
      <c r="H109" s="312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20</v>
      </c>
      <c r="D111" s="37"/>
      <c r="E111" s="37"/>
      <c r="F111" s="28" t="str">
        <f>F12</f>
        <v xml:space="preserve"> </v>
      </c>
      <c r="G111" s="37"/>
      <c r="H111" s="37"/>
      <c r="I111" s="30" t="s">
        <v>22</v>
      </c>
      <c r="J111" s="67" t="str">
        <f>IF(J12="","",J12)</f>
        <v>25. 5. 2022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2" customHeight="1">
      <c r="A113" s="35"/>
      <c r="B113" s="36"/>
      <c r="C113" s="30" t="s">
        <v>24</v>
      </c>
      <c r="D113" s="37"/>
      <c r="E113" s="37"/>
      <c r="F113" s="28" t="str">
        <f>E15</f>
        <v xml:space="preserve"> </v>
      </c>
      <c r="G113" s="37"/>
      <c r="H113" s="37"/>
      <c r="I113" s="30" t="s">
        <v>29</v>
      </c>
      <c r="J113" s="33" t="str">
        <f>E21</f>
        <v xml:space="preserve"> 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27</v>
      </c>
      <c r="D114" s="37"/>
      <c r="E114" s="37"/>
      <c r="F114" s="28" t="str">
        <f>IF(E18="","",E18)</f>
        <v>Vyplň údaj</v>
      </c>
      <c r="G114" s="37"/>
      <c r="H114" s="37"/>
      <c r="I114" s="30" t="s">
        <v>31</v>
      </c>
      <c r="J114" s="33" t="str">
        <f>E24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60"/>
      <c r="B116" s="161"/>
      <c r="C116" s="162" t="s">
        <v>112</v>
      </c>
      <c r="D116" s="163" t="s">
        <v>59</v>
      </c>
      <c r="E116" s="163" t="s">
        <v>55</v>
      </c>
      <c r="F116" s="163" t="s">
        <v>56</v>
      </c>
      <c r="G116" s="163" t="s">
        <v>113</v>
      </c>
      <c r="H116" s="163" t="s">
        <v>114</v>
      </c>
      <c r="I116" s="163" t="s">
        <v>115</v>
      </c>
      <c r="J116" s="164" t="s">
        <v>105</v>
      </c>
      <c r="K116" s="165" t="s">
        <v>116</v>
      </c>
      <c r="L116" s="166"/>
      <c r="M116" s="76" t="s">
        <v>1</v>
      </c>
      <c r="N116" s="77" t="s">
        <v>38</v>
      </c>
      <c r="O116" s="77" t="s">
        <v>117</v>
      </c>
      <c r="P116" s="77" t="s">
        <v>118</v>
      </c>
      <c r="Q116" s="77" t="s">
        <v>119</v>
      </c>
      <c r="R116" s="77" t="s">
        <v>120</v>
      </c>
      <c r="S116" s="77" t="s">
        <v>121</v>
      </c>
      <c r="T116" s="78" t="s">
        <v>122</v>
      </c>
      <c r="U116" s="16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/>
    </row>
    <row r="117" spans="1:65" s="2" customFormat="1" ht="22.9" customHeight="1">
      <c r="A117" s="35"/>
      <c r="B117" s="36"/>
      <c r="C117" s="83" t="s">
        <v>123</v>
      </c>
      <c r="D117" s="37"/>
      <c r="E117" s="37"/>
      <c r="F117" s="37"/>
      <c r="G117" s="37"/>
      <c r="H117" s="37"/>
      <c r="I117" s="37"/>
      <c r="J117" s="167">
        <f>BK117</f>
        <v>0</v>
      </c>
      <c r="K117" s="37"/>
      <c r="L117" s="40"/>
      <c r="M117" s="79"/>
      <c r="N117" s="168"/>
      <c r="O117" s="80"/>
      <c r="P117" s="169">
        <f>P118</f>
        <v>0</v>
      </c>
      <c r="Q117" s="80"/>
      <c r="R117" s="169">
        <f>R118</f>
        <v>0</v>
      </c>
      <c r="S117" s="80"/>
      <c r="T117" s="170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73</v>
      </c>
      <c r="AU117" s="18" t="s">
        <v>107</v>
      </c>
      <c r="BK117" s="171">
        <f>BK118</f>
        <v>0</v>
      </c>
    </row>
    <row r="118" spans="1:65" s="12" customFormat="1" ht="25.9" customHeight="1">
      <c r="B118" s="172"/>
      <c r="C118" s="173"/>
      <c r="D118" s="174" t="s">
        <v>73</v>
      </c>
      <c r="E118" s="175" t="s">
        <v>950</v>
      </c>
      <c r="F118" s="175" t="s">
        <v>951</v>
      </c>
      <c r="G118" s="173"/>
      <c r="H118" s="173"/>
      <c r="I118" s="176"/>
      <c r="J118" s="177">
        <f>BK118</f>
        <v>0</v>
      </c>
      <c r="K118" s="173"/>
      <c r="L118" s="178"/>
      <c r="M118" s="179"/>
      <c r="N118" s="180"/>
      <c r="O118" s="180"/>
      <c r="P118" s="181">
        <f>SUM(P119:P124)</f>
        <v>0</v>
      </c>
      <c r="Q118" s="180"/>
      <c r="R118" s="181">
        <f>SUM(R119:R124)</f>
        <v>0</v>
      </c>
      <c r="S118" s="180"/>
      <c r="T118" s="182">
        <f>SUM(T119:T124)</f>
        <v>0</v>
      </c>
      <c r="AR118" s="183" t="s">
        <v>151</v>
      </c>
      <c r="AT118" s="184" t="s">
        <v>73</v>
      </c>
      <c r="AU118" s="184" t="s">
        <v>74</v>
      </c>
      <c r="AY118" s="183" t="s">
        <v>126</v>
      </c>
      <c r="BK118" s="185">
        <f>SUM(BK119:BK124)</f>
        <v>0</v>
      </c>
    </row>
    <row r="119" spans="1:65" s="2" customFormat="1" ht="62.65" customHeight="1">
      <c r="A119" s="35"/>
      <c r="B119" s="36"/>
      <c r="C119" s="188" t="s">
        <v>82</v>
      </c>
      <c r="D119" s="188" t="s">
        <v>129</v>
      </c>
      <c r="E119" s="189" t="s">
        <v>952</v>
      </c>
      <c r="F119" s="190" t="s">
        <v>953</v>
      </c>
      <c r="G119" s="191" t="s">
        <v>954</v>
      </c>
      <c r="H119" s="192">
        <v>1</v>
      </c>
      <c r="I119" s="193"/>
      <c r="J119" s="194">
        <f t="shared" ref="J119:J124" si="0">ROUND(I119*H119,2)</f>
        <v>0</v>
      </c>
      <c r="K119" s="195"/>
      <c r="L119" s="40"/>
      <c r="M119" s="196" t="s">
        <v>1</v>
      </c>
      <c r="N119" s="197" t="s">
        <v>39</v>
      </c>
      <c r="O119" s="72"/>
      <c r="P119" s="198">
        <f t="shared" ref="P119:P124" si="1">O119*H119</f>
        <v>0</v>
      </c>
      <c r="Q119" s="198">
        <v>0</v>
      </c>
      <c r="R119" s="198">
        <f t="shared" ref="R119:R124" si="2">Q119*H119</f>
        <v>0</v>
      </c>
      <c r="S119" s="198">
        <v>0</v>
      </c>
      <c r="T119" s="199">
        <f t="shared" ref="T119:T124" si="3"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0" t="s">
        <v>133</v>
      </c>
      <c r="AT119" s="200" t="s">
        <v>129</v>
      </c>
      <c r="AU119" s="200" t="s">
        <v>82</v>
      </c>
      <c r="AY119" s="18" t="s">
        <v>126</v>
      </c>
      <c r="BE119" s="201">
        <f t="shared" ref="BE119:BE124" si="4">IF(N119="základní",J119,0)</f>
        <v>0</v>
      </c>
      <c r="BF119" s="201">
        <f t="shared" ref="BF119:BF124" si="5">IF(N119="snížená",J119,0)</f>
        <v>0</v>
      </c>
      <c r="BG119" s="201">
        <f t="shared" ref="BG119:BG124" si="6">IF(N119="zákl. přenesená",J119,0)</f>
        <v>0</v>
      </c>
      <c r="BH119" s="201">
        <f t="shared" ref="BH119:BH124" si="7">IF(N119="sníž. přenesená",J119,0)</f>
        <v>0</v>
      </c>
      <c r="BI119" s="201">
        <f t="shared" ref="BI119:BI124" si="8">IF(N119="nulová",J119,0)</f>
        <v>0</v>
      </c>
      <c r="BJ119" s="18" t="s">
        <v>82</v>
      </c>
      <c r="BK119" s="201">
        <f t="shared" ref="BK119:BK124" si="9">ROUND(I119*H119,2)</f>
        <v>0</v>
      </c>
      <c r="BL119" s="18" t="s">
        <v>133</v>
      </c>
      <c r="BM119" s="200" t="s">
        <v>955</v>
      </c>
    </row>
    <row r="120" spans="1:65" s="2" customFormat="1" ht="21.75" customHeight="1">
      <c r="A120" s="35"/>
      <c r="B120" s="36"/>
      <c r="C120" s="188" t="s">
        <v>84</v>
      </c>
      <c r="D120" s="188" t="s">
        <v>129</v>
      </c>
      <c r="E120" s="189" t="s">
        <v>956</v>
      </c>
      <c r="F120" s="190" t="s">
        <v>957</v>
      </c>
      <c r="G120" s="191" t="s">
        <v>954</v>
      </c>
      <c r="H120" s="192">
        <v>1</v>
      </c>
      <c r="I120" s="193"/>
      <c r="J120" s="194">
        <f t="shared" si="0"/>
        <v>0</v>
      </c>
      <c r="K120" s="195"/>
      <c r="L120" s="40"/>
      <c r="M120" s="196" t="s">
        <v>1</v>
      </c>
      <c r="N120" s="197" t="s">
        <v>39</v>
      </c>
      <c r="O120" s="72"/>
      <c r="P120" s="198">
        <f t="shared" si="1"/>
        <v>0</v>
      </c>
      <c r="Q120" s="198">
        <v>0</v>
      </c>
      <c r="R120" s="198">
        <f t="shared" si="2"/>
        <v>0</v>
      </c>
      <c r="S120" s="198">
        <v>0</v>
      </c>
      <c r="T120" s="199">
        <f t="shared" si="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0" t="s">
        <v>133</v>
      </c>
      <c r="AT120" s="200" t="s">
        <v>129</v>
      </c>
      <c r="AU120" s="200" t="s">
        <v>82</v>
      </c>
      <c r="AY120" s="18" t="s">
        <v>126</v>
      </c>
      <c r="BE120" s="201">
        <f t="shared" si="4"/>
        <v>0</v>
      </c>
      <c r="BF120" s="201">
        <f t="shared" si="5"/>
        <v>0</v>
      </c>
      <c r="BG120" s="201">
        <f t="shared" si="6"/>
        <v>0</v>
      </c>
      <c r="BH120" s="201">
        <f t="shared" si="7"/>
        <v>0</v>
      </c>
      <c r="BI120" s="201">
        <f t="shared" si="8"/>
        <v>0</v>
      </c>
      <c r="BJ120" s="18" t="s">
        <v>82</v>
      </c>
      <c r="BK120" s="201">
        <f t="shared" si="9"/>
        <v>0</v>
      </c>
      <c r="BL120" s="18" t="s">
        <v>133</v>
      </c>
      <c r="BM120" s="200" t="s">
        <v>958</v>
      </c>
    </row>
    <row r="121" spans="1:65" s="2" customFormat="1" ht="16.5" customHeight="1">
      <c r="A121" s="35"/>
      <c r="B121" s="36"/>
      <c r="C121" s="188" t="s">
        <v>143</v>
      </c>
      <c r="D121" s="188" t="s">
        <v>129</v>
      </c>
      <c r="E121" s="189" t="s">
        <v>959</v>
      </c>
      <c r="F121" s="190" t="s">
        <v>960</v>
      </c>
      <c r="G121" s="191" t="s">
        <v>954</v>
      </c>
      <c r="H121" s="192">
        <v>1</v>
      </c>
      <c r="I121" s="193"/>
      <c r="J121" s="194">
        <f t="shared" si="0"/>
        <v>0</v>
      </c>
      <c r="K121" s="195"/>
      <c r="L121" s="40"/>
      <c r="M121" s="196" t="s">
        <v>1</v>
      </c>
      <c r="N121" s="197" t="s">
        <v>39</v>
      </c>
      <c r="O121" s="72"/>
      <c r="P121" s="198">
        <f t="shared" si="1"/>
        <v>0</v>
      </c>
      <c r="Q121" s="198">
        <v>0</v>
      </c>
      <c r="R121" s="198">
        <f t="shared" si="2"/>
        <v>0</v>
      </c>
      <c r="S121" s="198">
        <v>0</v>
      </c>
      <c r="T121" s="199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0" t="s">
        <v>133</v>
      </c>
      <c r="AT121" s="200" t="s">
        <v>129</v>
      </c>
      <c r="AU121" s="200" t="s">
        <v>82</v>
      </c>
      <c r="AY121" s="18" t="s">
        <v>126</v>
      </c>
      <c r="BE121" s="201">
        <f t="shared" si="4"/>
        <v>0</v>
      </c>
      <c r="BF121" s="201">
        <f t="shared" si="5"/>
        <v>0</v>
      </c>
      <c r="BG121" s="201">
        <f t="shared" si="6"/>
        <v>0</v>
      </c>
      <c r="BH121" s="201">
        <f t="shared" si="7"/>
        <v>0</v>
      </c>
      <c r="BI121" s="201">
        <f t="shared" si="8"/>
        <v>0</v>
      </c>
      <c r="BJ121" s="18" t="s">
        <v>82</v>
      </c>
      <c r="BK121" s="201">
        <f t="shared" si="9"/>
        <v>0</v>
      </c>
      <c r="BL121" s="18" t="s">
        <v>133</v>
      </c>
      <c r="BM121" s="200" t="s">
        <v>961</v>
      </c>
    </row>
    <row r="122" spans="1:65" s="2" customFormat="1" ht="16.5" customHeight="1">
      <c r="A122" s="35"/>
      <c r="B122" s="36"/>
      <c r="C122" s="188" t="s">
        <v>133</v>
      </c>
      <c r="D122" s="188" t="s">
        <v>129</v>
      </c>
      <c r="E122" s="189" t="s">
        <v>962</v>
      </c>
      <c r="F122" s="190" t="s">
        <v>963</v>
      </c>
      <c r="G122" s="191" t="s">
        <v>954</v>
      </c>
      <c r="H122" s="192">
        <v>1</v>
      </c>
      <c r="I122" s="193"/>
      <c r="J122" s="194">
        <f t="shared" si="0"/>
        <v>0</v>
      </c>
      <c r="K122" s="195"/>
      <c r="L122" s="40"/>
      <c r="M122" s="196" t="s">
        <v>1</v>
      </c>
      <c r="N122" s="197" t="s">
        <v>39</v>
      </c>
      <c r="O122" s="72"/>
      <c r="P122" s="198">
        <f t="shared" si="1"/>
        <v>0</v>
      </c>
      <c r="Q122" s="198">
        <v>0</v>
      </c>
      <c r="R122" s="198">
        <f t="shared" si="2"/>
        <v>0</v>
      </c>
      <c r="S122" s="198">
        <v>0</v>
      </c>
      <c r="T122" s="199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0" t="s">
        <v>133</v>
      </c>
      <c r="AT122" s="200" t="s">
        <v>129</v>
      </c>
      <c r="AU122" s="200" t="s">
        <v>82</v>
      </c>
      <c r="AY122" s="18" t="s">
        <v>126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18" t="s">
        <v>82</v>
      </c>
      <c r="BK122" s="201">
        <f t="shared" si="9"/>
        <v>0</v>
      </c>
      <c r="BL122" s="18" t="s">
        <v>133</v>
      </c>
      <c r="BM122" s="200" t="s">
        <v>964</v>
      </c>
    </row>
    <row r="123" spans="1:65" s="2" customFormat="1" ht="16.5" customHeight="1">
      <c r="A123" s="35"/>
      <c r="B123" s="36"/>
      <c r="C123" s="188" t="s">
        <v>151</v>
      </c>
      <c r="D123" s="188" t="s">
        <v>129</v>
      </c>
      <c r="E123" s="189" t="s">
        <v>965</v>
      </c>
      <c r="F123" s="190" t="s">
        <v>966</v>
      </c>
      <c r="G123" s="191" t="s">
        <v>954</v>
      </c>
      <c r="H123" s="192">
        <v>1</v>
      </c>
      <c r="I123" s="193"/>
      <c r="J123" s="194">
        <f t="shared" si="0"/>
        <v>0</v>
      </c>
      <c r="K123" s="195"/>
      <c r="L123" s="40"/>
      <c r="M123" s="196" t="s">
        <v>1</v>
      </c>
      <c r="N123" s="197" t="s">
        <v>39</v>
      </c>
      <c r="O123" s="72"/>
      <c r="P123" s="198">
        <f t="shared" si="1"/>
        <v>0</v>
      </c>
      <c r="Q123" s="198">
        <v>0</v>
      </c>
      <c r="R123" s="198">
        <f t="shared" si="2"/>
        <v>0</v>
      </c>
      <c r="S123" s="198">
        <v>0</v>
      </c>
      <c r="T123" s="199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0" t="s">
        <v>133</v>
      </c>
      <c r="AT123" s="200" t="s">
        <v>129</v>
      </c>
      <c r="AU123" s="200" t="s">
        <v>82</v>
      </c>
      <c r="AY123" s="18" t="s">
        <v>126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18" t="s">
        <v>82</v>
      </c>
      <c r="BK123" s="201">
        <f t="shared" si="9"/>
        <v>0</v>
      </c>
      <c r="BL123" s="18" t="s">
        <v>133</v>
      </c>
      <c r="BM123" s="200" t="s">
        <v>967</v>
      </c>
    </row>
    <row r="124" spans="1:65" s="2" customFormat="1" ht="37.9" customHeight="1">
      <c r="A124" s="35"/>
      <c r="B124" s="36"/>
      <c r="C124" s="188" t="s">
        <v>155</v>
      </c>
      <c r="D124" s="188" t="s">
        <v>129</v>
      </c>
      <c r="E124" s="189" t="s">
        <v>968</v>
      </c>
      <c r="F124" s="190" t="s">
        <v>969</v>
      </c>
      <c r="G124" s="191" t="s">
        <v>954</v>
      </c>
      <c r="H124" s="192">
        <v>1</v>
      </c>
      <c r="I124" s="193"/>
      <c r="J124" s="194">
        <f t="shared" si="0"/>
        <v>0</v>
      </c>
      <c r="K124" s="195"/>
      <c r="L124" s="40"/>
      <c r="M124" s="214" t="s">
        <v>1</v>
      </c>
      <c r="N124" s="215" t="s">
        <v>39</v>
      </c>
      <c r="O124" s="216"/>
      <c r="P124" s="217">
        <f t="shared" si="1"/>
        <v>0</v>
      </c>
      <c r="Q124" s="217">
        <v>0</v>
      </c>
      <c r="R124" s="217">
        <f t="shared" si="2"/>
        <v>0</v>
      </c>
      <c r="S124" s="217">
        <v>0</v>
      </c>
      <c r="T124" s="218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133</v>
      </c>
      <c r="AT124" s="200" t="s">
        <v>129</v>
      </c>
      <c r="AU124" s="200" t="s">
        <v>82</v>
      </c>
      <c r="AY124" s="18" t="s">
        <v>126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18" t="s">
        <v>82</v>
      </c>
      <c r="BK124" s="201">
        <f t="shared" si="9"/>
        <v>0</v>
      </c>
      <c r="BL124" s="18" t="s">
        <v>133</v>
      </c>
      <c r="BM124" s="200" t="s">
        <v>970</v>
      </c>
    </row>
    <row r="125" spans="1:65" s="2" customFormat="1" ht="6.95" customHeight="1">
      <c r="A125" s="35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40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algorithmName="SHA-512" hashValue="hQOHYPib6pPFCgw8UhFZeaQrkA/ZPCSN/BFHDzf+1zFLv8327RoNdCBcy7cf+rXPhF+HfKsyFuBkcn8hxeFWJw==" saltValue="FR2u6/wbRTy/YrvJtgLyOwhMJQ6yBFfreY6OHh1YWKmQ6rgg/qBe4lIr9mO7jdE6Gsd8WP49McZgRcMZITQvkg==" spinCount="100000" sheet="1" objects="1" scenarios="1" formatColumns="0" formatRows="0" autoFilter="0"/>
  <autoFilter ref="C116:K124" xr:uid="{00000000-0009-0000-0000-000006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CC0C3-8037-4E95-A70D-C4074ACE5F6D}">
  <dimension ref="A1"/>
  <sheetViews>
    <sheetView workbookViewId="0"/>
  </sheetViews>
  <sheetFormatPr defaultRowHeight="11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14</vt:i4>
      </vt:variant>
    </vt:vector>
  </HeadingPairs>
  <TitlesOfParts>
    <vt:vector size="22" baseType="lpstr">
      <vt:lpstr>Rekapitulace stavby</vt:lpstr>
      <vt:lpstr>SO 001 - Demolice vrátnice</vt:lpstr>
      <vt:lpstr>SO 101 - Komunikace</vt:lpstr>
      <vt:lpstr>SO 102 - Oprava ploch po ...</vt:lpstr>
      <vt:lpstr>SO 201 - Opěrná zeď</vt:lpstr>
      <vt:lpstr>SO 301 - Dešťová kanalizace</vt:lpstr>
      <vt:lpstr>VON - Vedlejší a ostatní ...</vt:lpstr>
      <vt:lpstr>List1</vt:lpstr>
      <vt:lpstr>'Rekapitulace stavby'!Názvy_tisku</vt:lpstr>
      <vt:lpstr>'SO 001 - Demolice vrátnice'!Názvy_tisku</vt:lpstr>
      <vt:lpstr>'SO 101 - Komunikace'!Názvy_tisku</vt:lpstr>
      <vt:lpstr>'SO 102 - Oprava ploch po ...'!Názvy_tisku</vt:lpstr>
      <vt:lpstr>'SO 201 - Opěrná zeď'!Názvy_tisku</vt:lpstr>
      <vt:lpstr>'SO 301 - Dešťová kanalizace'!Názvy_tisku</vt:lpstr>
      <vt:lpstr>'VON - Vedlejší a ostatní ...'!Názvy_tisku</vt:lpstr>
      <vt:lpstr>'Rekapitulace stavby'!Oblast_tisku</vt:lpstr>
      <vt:lpstr>'SO 001 - Demolice vrátnice'!Oblast_tisku</vt:lpstr>
      <vt:lpstr>'SO 101 - Komunikace'!Oblast_tisku</vt:lpstr>
      <vt:lpstr>'SO 102 - Oprava ploch po ...'!Oblast_tisku</vt:lpstr>
      <vt:lpstr>'SO 201 - Opěrná zeď'!Oblast_tisku</vt:lpstr>
      <vt:lpstr>'SO 301 - Dešťová kanalizace'!Oblast_tisku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Ševecová Ivana</dc:creator>
  <cp:lastModifiedBy>Ševecová Ivana</cp:lastModifiedBy>
  <cp:lastPrinted>2022-07-04T13:25:19Z</cp:lastPrinted>
  <dcterms:created xsi:type="dcterms:W3CDTF">2022-05-30T07:59:19Z</dcterms:created>
  <dcterms:modified xsi:type="dcterms:W3CDTF">2022-07-04T13:25:26Z</dcterms:modified>
</cp:coreProperties>
</file>